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0984b4a07cb0462/Documentos/0001 CONSÓRCIO CONECTAR/"/>
    </mc:Choice>
  </mc:AlternateContent>
  <xr:revisionPtr revIDLastSave="9" documentId="8_{115CE97C-5FDE-4FBD-9B3E-189DCD2ED011}" xr6:coauthVersionLast="47" xr6:coauthVersionMax="47" xr10:uidLastSave="{58F67A79-9D37-459F-A407-D8222336F40D}"/>
  <bookViews>
    <workbookView xWindow="-120" yWindow="-120" windowWidth="20730" windowHeight="11160" activeTab="1" xr2:uid="{020071CB-2509-4D53-B352-F953E0F593AF}"/>
  </bookViews>
  <sheets>
    <sheet name="Receita" sheetId="1" r:id="rId1"/>
    <sheet name="Despesa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83" i="2" l="1"/>
  <c r="O282" i="2"/>
  <c r="Q281" i="2"/>
  <c r="O281" i="2"/>
  <c r="O280" i="2"/>
  <c r="O279" i="2"/>
  <c r="Q267" i="2"/>
  <c r="O267" i="2"/>
  <c r="Q266" i="2"/>
  <c r="O266" i="2"/>
  <c r="Q265" i="2"/>
  <c r="O265" i="2"/>
  <c r="Q264" i="2"/>
  <c r="O264" i="2"/>
  <c r="Q263" i="2"/>
  <c r="O263" i="2"/>
  <c r="Q258" i="2"/>
  <c r="O258" i="2"/>
  <c r="Q257" i="2"/>
  <c r="O257" i="2"/>
  <c r="O272" i="2" s="1"/>
  <c r="O288" i="2" s="1"/>
  <c r="Q256" i="2"/>
  <c r="O256" i="2"/>
  <c r="Q255" i="2"/>
  <c r="Q254" i="2" s="1"/>
  <c r="O255" i="2"/>
  <c r="O270" i="2" s="1"/>
  <c r="Q249" i="2"/>
  <c r="Q273" i="2" s="1"/>
  <c r="O249" i="2"/>
  <c r="O273" i="2" s="1"/>
  <c r="O289" i="2" s="1"/>
  <c r="O248" i="2"/>
  <c r="O247" i="2"/>
  <c r="O271" i="2" s="1"/>
  <c r="O287" i="2" s="1"/>
  <c r="O246" i="2"/>
  <c r="O245" i="2"/>
  <c r="Q231" i="2"/>
  <c r="O231" i="2"/>
  <c r="O199" i="2"/>
  <c r="Q198" i="2"/>
  <c r="O198" i="2"/>
  <c r="Q197" i="2"/>
  <c r="O197" i="2"/>
  <c r="O196" i="2" s="1"/>
  <c r="Q188" i="2"/>
  <c r="Q187" i="2" s="1"/>
  <c r="O188" i="2"/>
  <c r="O187" i="2" s="1"/>
  <c r="Q179" i="2"/>
  <c r="O179" i="2"/>
  <c r="Q178" i="2"/>
  <c r="O178" i="2"/>
  <c r="Q177" i="2"/>
  <c r="Q176" i="2" s="1"/>
  <c r="O177" i="2"/>
  <c r="O176" i="2" s="1"/>
  <c r="Q168" i="2"/>
  <c r="O168" i="2"/>
  <c r="Q167" i="2"/>
  <c r="O167" i="2"/>
  <c r="O166" i="2"/>
  <c r="O165" i="2"/>
  <c r="O164" i="2"/>
  <c r="Q163" i="2"/>
  <c r="O163" i="2"/>
  <c r="Q162" i="2"/>
  <c r="O162" i="2"/>
  <c r="O161" i="2"/>
  <c r="Q160" i="2"/>
  <c r="O160" i="2"/>
  <c r="O159" i="2"/>
  <c r="O158" i="2"/>
  <c r="O157" i="2"/>
  <c r="Q156" i="2"/>
  <c r="O156" i="2"/>
  <c r="Q155" i="2"/>
  <c r="O155" i="2"/>
  <c r="Q154" i="2"/>
  <c r="O154" i="2"/>
  <c r="O153" i="2"/>
  <c r="O152" i="2"/>
  <c r="Q151" i="2"/>
  <c r="O151" i="2"/>
  <c r="O150" i="2"/>
  <c r="Q137" i="2"/>
  <c r="Q283" i="2" s="1"/>
  <c r="Q136" i="2"/>
  <c r="Q282" i="2" s="1"/>
  <c r="Q135" i="2"/>
  <c r="Q134" i="2"/>
  <c r="Q280" i="2" s="1"/>
  <c r="O125" i="2"/>
  <c r="O220" i="2" s="1"/>
  <c r="Q113" i="2"/>
  <c r="Q214" i="2" s="1"/>
  <c r="O113" i="2"/>
  <c r="O214" i="2" s="1"/>
  <c r="Q93" i="2"/>
  <c r="Q230" i="2" s="1"/>
  <c r="O93" i="2"/>
  <c r="O213" i="2" s="1"/>
  <c r="Q77" i="2"/>
  <c r="Q76" i="2"/>
  <c r="Q75" i="2"/>
  <c r="Q74" i="2"/>
  <c r="Q166" i="2" s="1"/>
  <c r="Q73" i="2"/>
  <c r="Q72" i="2"/>
  <c r="Q71" i="2"/>
  <c r="Q70" i="2"/>
  <c r="Q165" i="2" s="1"/>
  <c r="Q69" i="2"/>
  <c r="Q68" i="2"/>
  <c r="Q67" i="2"/>
  <c r="Q66" i="2"/>
  <c r="Q164" i="2" s="1"/>
  <c r="Q57" i="2"/>
  <c r="Q56" i="2"/>
  <c r="Q55" i="2"/>
  <c r="Q54" i="2"/>
  <c r="Q161" i="2" s="1"/>
  <c r="Q49" i="2"/>
  <c r="Q48" i="2"/>
  <c r="Q47" i="2"/>
  <c r="Q46" i="2"/>
  <c r="Q159" i="2" s="1"/>
  <c r="Q45" i="2"/>
  <c r="Q44" i="2"/>
  <c r="Q43" i="2"/>
  <c r="Q42" i="2"/>
  <c r="Q158" i="2" s="1"/>
  <c r="Q41" i="2"/>
  <c r="Q40" i="2"/>
  <c r="Q39" i="2"/>
  <c r="Q38" i="2"/>
  <c r="Q157" i="2" s="1"/>
  <c r="Q25" i="2"/>
  <c r="Q24" i="2"/>
  <c r="Q23" i="2"/>
  <c r="Q22" i="2"/>
  <c r="Q153" i="2" s="1"/>
  <c r="Q21" i="2"/>
  <c r="Q20" i="2"/>
  <c r="Q248" i="2" s="1"/>
  <c r="Q272" i="2" s="1"/>
  <c r="Q288" i="2" s="1"/>
  <c r="Q19" i="2"/>
  <c r="Q247" i="2" s="1"/>
  <c r="Q271" i="2" s="1"/>
  <c r="Q287" i="2" s="1"/>
  <c r="Q18" i="2"/>
  <c r="Q246" i="2" s="1"/>
  <c r="O13" i="2"/>
  <c r="O212" i="2" s="1"/>
  <c r="I131" i="1"/>
  <c r="G131" i="1"/>
  <c r="I130" i="1"/>
  <c r="G130" i="1"/>
  <c r="I129" i="1"/>
  <c r="G129" i="1"/>
  <c r="I128" i="1"/>
  <c r="G128" i="1"/>
  <c r="G127" i="1" s="1"/>
  <c r="I127" i="1"/>
  <c r="G125" i="1"/>
  <c r="G137" i="1" s="1"/>
  <c r="I124" i="1"/>
  <c r="I136" i="1" s="1"/>
  <c r="G124" i="1"/>
  <c r="G136" i="1" s="1"/>
  <c r="G123" i="1"/>
  <c r="G135" i="1" s="1"/>
  <c r="I122" i="1"/>
  <c r="I134" i="1" s="1"/>
  <c r="G122" i="1"/>
  <c r="G134" i="1" s="1"/>
  <c r="G121" i="1"/>
  <c r="I109" i="1"/>
  <c r="G109" i="1"/>
  <c r="G108" i="1" s="1"/>
  <c r="G107" i="1" s="1"/>
  <c r="G106" i="1" s="1"/>
  <c r="G105" i="1" s="1"/>
  <c r="I108" i="1"/>
  <c r="I107" i="1" s="1"/>
  <c r="I106" i="1" s="1"/>
  <c r="I105" i="1" s="1"/>
  <c r="I99" i="1"/>
  <c r="I98" i="1" s="1"/>
  <c r="I97" i="1" s="1"/>
  <c r="I96" i="1" s="1"/>
  <c r="G99" i="1"/>
  <c r="G98" i="1"/>
  <c r="G97" i="1" s="1"/>
  <c r="G96" i="1" s="1"/>
  <c r="I90" i="1"/>
  <c r="I89" i="1" s="1"/>
  <c r="I88" i="1" s="1"/>
  <c r="G90" i="1"/>
  <c r="G89" i="1"/>
  <c r="G88" i="1" s="1"/>
  <c r="I82" i="1"/>
  <c r="G82" i="1"/>
  <c r="G81" i="1" s="1"/>
  <c r="G80" i="1" s="1"/>
  <c r="I81" i="1"/>
  <c r="I80" i="1" s="1"/>
  <c r="I74" i="1"/>
  <c r="I73" i="1" s="1"/>
  <c r="I72" i="1" s="1"/>
  <c r="G74" i="1"/>
  <c r="G73" i="1"/>
  <c r="G72" i="1" s="1"/>
  <c r="I66" i="1"/>
  <c r="G66" i="1"/>
  <c r="G65" i="1" s="1"/>
  <c r="G64" i="1" s="1"/>
  <c r="I65" i="1"/>
  <c r="I64" i="1" s="1"/>
  <c r="I58" i="1"/>
  <c r="I57" i="1" s="1"/>
  <c r="I56" i="1" s="1"/>
  <c r="G58" i="1"/>
  <c r="G57" i="1"/>
  <c r="G56" i="1" s="1"/>
  <c r="I54" i="1"/>
  <c r="I125" i="1" s="1"/>
  <c r="I137" i="1" s="1"/>
  <c r="I53" i="1"/>
  <c r="I52" i="1"/>
  <c r="I123" i="1" s="1"/>
  <c r="I135" i="1" s="1"/>
  <c r="I51" i="1"/>
  <c r="G50" i="1"/>
  <c r="I44" i="1"/>
  <c r="G44" i="1"/>
  <c r="G42" i="1"/>
  <c r="G41" i="1" s="1"/>
  <c r="G40" i="1" s="1"/>
  <c r="G39" i="1" s="1"/>
  <c r="G38" i="1" s="1"/>
  <c r="I32" i="1"/>
  <c r="G32" i="1"/>
  <c r="I31" i="1"/>
  <c r="G31" i="1"/>
  <c r="I30" i="1"/>
  <c r="G30" i="1"/>
  <c r="I24" i="1"/>
  <c r="G24" i="1"/>
  <c r="G23" i="1" s="1"/>
  <c r="I23" i="1"/>
  <c r="I16" i="1"/>
  <c r="I15" i="1" s="1"/>
  <c r="I14" i="1" s="1"/>
  <c r="I13" i="1" s="1"/>
  <c r="G16" i="1"/>
  <c r="G15" i="1"/>
  <c r="G14" i="1" s="1"/>
  <c r="G13" i="1" s="1"/>
  <c r="Q245" i="2" l="1"/>
  <c r="Q270" i="2"/>
  <c r="O269" i="2"/>
  <c r="O286" i="2"/>
  <c r="O285" i="2" s="1"/>
  <c r="O211" i="2"/>
  <c r="O222" i="2" s="1"/>
  <c r="Q279" i="2"/>
  <c r="O201" i="2"/>
  <c r="Q289" i="2"/>
  <c r="O229" i="2"/>
  <c r="Q152" i="2"/>
  <c r="Q150" i="2" s="1"/>
  <c r="Q199" i="2"/>
  <c r="Q196" i="2" s="1"/>
  <c r="O139" i="2"/>
  <c r="O230" i="2"/>
  <c r="O254" i="2"/>
  <c r="Q125" i="2"/>
  <c r="Q220" i="2" s="1"/>
  <c r="Q213" i="2"/>
  <c r="Q13" i="2"/>
  <c r="G133" i="1"/>
  <c r="I133" i="1"/>
  <c r="G22" i="1"/>
  <c r="G11" i="1" s="1"/>
  <c r="G115" i="1" s="1"/>
  <c r="I50" i="1"/>
  <c r="I42" i="1" s="1"/>
  <c r="I41" i="1" s="1"/>
  <c r="I40" i="1" s="1"/>
  <c r="I39" i="1" s="1"/>
  <c r="I38" i="1" s="1"/>
  <c r="I22" i="1" s="1"/>
  <c r="I11" i="1" s="1"/>
  <c r="I115" i="1" s="1"/>
  <c r="I121" i="1"/>
  <c r="Q212" i="2" l="1"/>
  <c r="Q211" i="2" s="1"/>
  <c r="Q222" i="2" s="1"/>
  <c r="Q139" i="2"/>
  <c r="Q229" i="2"/>
  <c r="Q233" i="2" s="1"/>
  <c r="O233" i="2"/>
  <c r="Q201" i="2"/>
  <c r="Q269" i="2"/>
  <c r="Q286" i="2"/>
  <c r="Q285" i="2" s="1"/>
</calcChain>
</file>

<file path=xl/sharedStrings.xml><?xml version="1.0" encoding="utf-8"?>
<sst xmlns="http://schemas.openxmlformats.org/spreadsheetml/2006/main" count="838" uniqueCount="224">
  <si>
    <t>ORÇAMENTO POR NATUREZA DA RECEITA E FONTE DE RECURSO</t>
  </si>
  <si>
    <t>NAT. DA RECEITA</t>
  </si>
  <si>
    <t>FICHA</t>
  </si>
  <si>
    <t>DESCRIÇÃO</t>
  </si>
  <si>
    <t>F.R. STN</t>
  </si>
  <si>
    <t>F.R. TCESC</t>
  </si>
  <si>
    <t>Receitas Correntes</t>
  </si>
  <si>
    <t>Receita Patrimonial</t>
  </si>
  <si>
    <t>Valores Mobiliários</t>
  </si>
  <si>
    <t>Juros e Correções Monetárias</t>
  </si>
  <si>
    <t>Remuneração de Depósitos Bancários</t>
  </si>
  <si>
    <t>01</t>
  </si>
  <si>
    <t>Remuneração de Depósitos Bancários - Principal</t>
  </si>
  <si>
    <t>02</t>
  </si>
  <si>
    <t>03</t>
  </si>
  <si>
    <t>04</t>
  </si>
  <si>
    <t>Transferências Correntes</t>
  </si>
  <si>
    <t>Transferências da União e de suas Entidades</t>
  </si>
  <si>
    <t>05</t>
  </si>
  <si>
    <t>Transferências da União e de suas Entidades - Principal</t>
  </si>
  <si>
    <t>06</t>
  </si>
  <si>
    <t>07</t>
  </si>
  <si>
    <t>08</t>
  </si>
  <si>
    <t>Transferências dos Estados e do Distrito Federal e de suas Entidades</t>
  </si>
  <si>
    <t>Transferências dos Estados e do Distrito Federal e de suas Entidades - Principal</t>
  </si>
  <si>
    <t>09</t>
  </si>
  <si>
    <t>10</t>
  </si>
  <si>
    <t>11</t>
  </si>
  <si>
    <t>12</t>
  </si>
  <si>
    <t>Transferências dos Municípios e de suas Entidades</t>
  </si>
  <si>
    <t>Outras Transferências dos Municípios</t>
  </si>
  <si>
    <t>Transferências de Municípios a Consórcios Públicos</t>
  </si>
  <si>
    <t>Transferências de Municípios a Consórcios Públicos - Principal</t>
  </si>
  <si>
    <t>Transferências de Municípios a Consórcios Públicos - Principal rateio</t>
  </si>
  <si>
    <t>13</t>
  </si>
  <si>
    <t>14</t>
  </si>
  <si>
    <t>15</t>
  </si>
  <si>
    <t>16</t>
  </si>
  <si>
    <t>Transferências de Municípios a Consórcios Públicos - Principal insumos</t>
  </si>
  <si>
    <t>17</t>
  </si>
  <si>
    <t>18</t>
  </si>
  <si>
    <t>19</t>
  </si>
  <si>
    <t>20</t>
  </si>
  <si>
    <t>Transferências de Instituições Privadas</t>
  </si>
  <si>
    <t>Outras Transferências de Instituições Privadas</t>
  </si>
  <si>
    <t>Outras Transferências de Instituições Privadas - Principal</t>
  </si>
  <si>
    <t>21</t>
  </si>
  <si>
    <t>22</t>
  </si>
  <si>
    <t>23</t>
  </si>
  <si>
    <t>24</t>
  </si>
  <si>
    <t>Transferências de Outras Instituições Públicas</t>
  </si>
  <si>
    <t>Transferências de Outras Instituições Públicas - Principal</t>
  </si>
  <si>
    <t>25</t>
  </si>
  <si>
    <t>26</t>
  </si>
  <si>
    <t>27</t>
  </si>
  <si>
    <t>28</t>
  </si>
  <si>
    <t>Transferências do Exterior</t>
  </si>
  <si>
    <t>Transferências do Exterior - Principal</t>
  </si>
  <si>
    <t>29</t>
  </si>
  <si>
    <t>30</t>
  </si>
  <si>
    <t>31</t>
  </si>
  <si>
    <t>32</t>
  </si>
  <si>
    <t>Transferências de Pessoas Físicas</t>
  </si>
  <si>
    <t>Transferências de Pessoas Físicas - Principal</t>
  </si>
  <si>
    <t>33</t>
  </si>
  <si>
    <t>34</t>
  </si>
  <si>
    <t>35</t>
  </si>
  <si>
    <t>36</t>
  </si>
  <si>
    <t>Transferências Provenientes de Depósitos Não Identificados</t>
  </si>
  <si>
    <t>Transferências Provenientes de Depósitos Não Identificados - Principal</t>
  </si>
  <si>
    <t>37</t>
  </si>
  <si>
    <t>38</t>
  </si>
  <si>
    <t>39</t>
  </si>
  <si>
    <t>40</t>
  </si>
  <si>
    <t>Outras Receitas Correntes</t>
  </si>
  <si>
    <t>Outras Receitas</t>
  </si>
  <si>
    <t>Outras Receitas - Primárias</t>
  </si>
  <si>
    <t>Outras Receitas - Primárias - Principal</t>
  </si>
  <si>
    <t>41</t>
  </si>
  <si>
    <t>42</t>
  </si>
  <si>
    <t>43</t>
  </si>
  <si>
    <t>44</t>
  </si>
  <si>
    <t>Receitas de Capital</t>
  </si>
  <si>
    <t>45</t>
  </si>
  <si>
    <t>46</t>
  </si>
  <si>
    <t>47</t>
  </si>
  <si>
    <t>48</t>
  </si>
  <si>
    <t>TOTAL GERAL</t>
  </si>
  <si>
    <t>Recursos ordinários</t>
  </si>
  <si>
    <t xml:space="preserve">Transferências Fundo a Fundo de Recursos do SUS provenientes do Governo Estadual </t>
  </si>
  <si>
    <t>Transferências Fundo a Fundo de Recursos do SUS provenientes do Governo Federal - Bloco de Manutenção das Ações e Serviços Públicos de Saúde</t>
  </si>
  <si>
    <t>Transferências Fundo a Fundo de Recursos do SUS provenientes do Governo Federal - Bloco de Estruturação da Rede de Serviços Públicos de Saúde</t>
  </si>
  <si>
    <t>Total geral</t>
  </si>
  <si>
    <t>-</t>
  </si>
  <si>
    <t>ORÇAMENTO POR NATUREZA DA DESPESA E FONTE DE RECURSO</t>
  </si>
  <si>
    <t>ÓRGÃO</t>
  </si>
  <si>
    <t>UNIDADE</t>
  </si>
  <si>
    <t>FUNÇÃO</t>
  </si>
  <si>
    <t>SUB FUNÇÃO</t>
  </si>
  <si>
    <t>PROGRAMA</t>
  </si>
  <si>
    <t>AÇÃO</t>
  </si>
  <si>
    <t>DESPESA</t>
  </si>
  <si>
    <t>01.00.00 - CONSÓRCIO CONECTAR</t>
  </si>
  <si>
    <t>01.01.00 - CENTRO ADMINISTRATIVO</t>
  </si>
  <si>
    <t>ADMINISTRAÇÃO</t>
  </si>
  <si>
    <t>ADMNISTRAÇÃO GERAL</t>
  </si>
  <si>
    <t>0001</t>
  </si>
  <si>
    <t>GESTÃO DA ESTRUTURA DO CONSÓRCIO</t>
  </si>
  <si>
    <t>122</t>
  </si>
  <si>
    <t>2.001</t>
  </si>
  <si>
    <t>MANUTENÇÃO CENTRO ADMINISTRATIVO</t>
  </si>
  <si>
    <t>TOTAL</t>
  </si>
  <si>
    <t>3.1.90.04</t>
  </si>
  <si>
    <t>CONTRATAÇÃO POR TEMPO DETERMINADO</t>
  </si>
  <si>
    <t>3.1.90.11</t>
  </si>
  <si>
    <t>VENCIMENTOS E VANTAGENS FIXAS - PESSOAL CIVIL</t>
  </si>
  <si>
    <t>3.1.90.13</t>
  </si>
  <si>
    <t>OBRIGAÇÕES PATRONAIS</t>
  </si>
  <si>
    <t>3.1.90.16</t>
  </si>
  <si>
    <t>OUTRAS DESPESAS VARIAVEIS - PESSOAL CIVIL</t>
  </si>
  <si>
    <t>3.1.90.94</t>
  </si>
  <si>
    <t>INDENIZACOES E RESTITUIÇÕES TRABALHISTAS</t>
  </si>
  <si>
    <t>3.1.90.96</t>
  </si>
  <si>
    <t>RESSARCIMENTO DE DESPESAS DE PESSOAL REQUISITADO</t>
  </si>
  <si>
    <t>3.3.90.14</t>
  </si>
  <si>
    <t>DIARIAS - PESSOAL CIVIL</t>
  </si>
  <si>
    <t>3.3.90.30</t>
  </si>
  <si>
    <t>MATERIAL DE CONSUMO</t>
  </si>
  <si>
    <t>3.3.90.33</t>
  </si>
  <si>
    <t>PASSAGENS E DESPESAS COM LOCOMOÇÃO</t>
  </si>
  <si>
    <t>3.3.90.34</t>
  </si>
  <si>
    <t>OUTRAS DESPESAS DE PESSOAL DECORRENTES DE CONTRATOS DE TERCERIZAÇÃO</t>
  </si>
  <si>
    <t>3.3.90.35</t>
  </si>
  <si>
    <t>SERVIÇOS DE CONSULTORIA</t>
  </si>
  <si>
    <t>3.3.90.36</t>
  </si>
  <si>
    <t>OUTROS SERVICOS DE TERCEIROS - PESSOA FÍSICA</t>
  </si>
  <si>
    <t>49</t>
  </si>
  <si>
    <t>3.3.90.37</t>
  </si>
  <si>
    <t>LOCAÇÃO DE MÃO DE OBRA</t>
  </si>
  <si>
    <t>50</t>
  </si>
  <si>
    <t>51</t>
  </si>
  <si>
    <t>52</t>
  </si>
  <si>
    <t>53</t>
  </si>
  <si>
    <t>3.3.90.39</t>
  </si>
  <si>
    <t>OUTROS SERVICOS DE TERCEIROS - PESSOA JURÍDICA</t>
  </si>
  <si>
    <t>54</t>
  </si>
  <si>
    <t>55</t>
  </si>
  <si>
    <t>56</t>
  </si>
  <si>
    <t>57</t>
  </si>
  <si>
    <t>3.3.90.40</t>
  </si>
  <si>
    <t>SERVICOS DE TECNOLOGIA DA INFORMACAO E COMUNICAÇÃO - PESSOA JURÍDICA</t>
  </si>
  <si>
    <t>58</t>
  </si>
  <si>
    <t>59</t>
  </si>
  <si>
    <t>60</t>
  </si>
  <si>
    <t>61</t>
  </si>
  <si>
    <t>3.3.90.46</t>
  </si>
  <si>
    <t>AUXÍLIO ALIMENTAÇÃO</t>
  </si>
  <si>
    <t>62</t>
  </si>
  <si>
    <t>63</t>
  </si>
  <si>
    <t>64</t>
  </si>
  <si>
    <t>65</t>
  </si>
  <si>
    <t>3.3.90.47</t>
  </si>
  <si>
    <t>OBRIGACOES TRIBUTARIAS E CONTRIBUTIVAS</t>
  </si>
  <si>
    <t>66</t>
  </si>
  <si>
    <t>67</t>
  </si>
  <si>
    <t>68</t>
  </si>
  <si>
    <t>69</t>
  </si>
  <si>
    <t>3.3.90.49</t>
  </si>
  <si>
    <t>AUXÍLIO TRANSPORTE</t>
  </si>
  <si>
    <t>70</t>
  </si>
  <si>
    <t>71</t>
  </si>
  <si>
    <t>72</t>
  </si>
  <si>
    <t xml:space="preserve">OBRAS/AMPLIAÇÕES/AQUISIÇÕES DE EQUIPAMENTOS PERMANENTES	</t>
  </si>
  <si>
    <t>73</t>
  </si>
  <si>
    <t>4.4.90.51</t>
  </si>
  <si>
    <t>OBRAS E INSTALAÇÕES</t>
  </si>
  <si>
    <t>74</t>
  </si>
  <si>
    <t>75</t>
  </si>
  <si>
    <t>76</t>
  </si>
  <si>
    <t>77</t>
  </si>
  <si>
    <t>4.4.90.52</t>
  </si>
  <si>
    <t>EQUIPAMENTOS E MATERIAL PERMANENTE</t>
  </si>
  <si>
    <t>78</t>
  </si>
  <si>
    <t>79</t>
  </si>
  <si>
    <t>80</t>
  </si>
  <si>
    <t>81</t>
  </si>
  <si>
    <t>4.4.90.61</t>
  </si>
  <si>
    <t>AQUISIÇÃO DE IMOVEIS</t>
  </si>
  <si>
    <t>82</t>
  </si>
  <si>
    <t>83</t>
  </si>
  <si>
    <t>84</t>
  </si>
  <si>
    <t>RESERVAS</t>
  </si>
  <si>
    <t>RESERVA DE CONTINGÊNCIA</t>
  </si>
  <si>
    <t>0999</t>
  </si>
  <si>
    <t>85</t>
  </si>
  <si>
    <t>9.9.99.99</t>
  </si>
  <si>
    <t>86</t>
  </si>
  <si>
    <t>87</t>
  </si>
  <si>
    <t>88</t>
  </si>
  <si>
    <t>01.02.00 - UNIDADE DE PRODUTOS E SERVIÇOS AOS CONSORCIADOS</t>
  </si>
  <si>
    <t>SAÚDE</t>
  </si>
  <si>
    <t>ATENÇÃO BÁSICA</t>
  </si>
  <si>
    <t>0002</t>
  </si>
  <si>
    <t>APOIO LOGÍSTICO AOS ENTES CONSORCIADOS</t>
  </si>
  <si>
    <t>AQUISIÇÃO E DISTRIBUIÇÃO DE IMUNOBIOLÓGICOS E INSUMOS PARA OS CONSORCIADOS</t>
  </si>
  <si>
    <t>89</t>
  </si>
  <si>
    <t>3.3.90.32</t>
  </si>
  <si>
    <t>MATERIAL, BEM OU SERVIÇO PARA DISTRIBUIÇÃO GRATUITA</t>
  </si>
  <si>
    <t>90</t>
  </si>
  <si>
    <t>91</t>
  </si>
  <si>
    <t>92</t>
  </si>
  <si>
    <t>93</t>
  </si>
  <si>
    <t>94</t>
  </si>
  <si>
    <t>95</t>
  </si>
  <si>
    <t>96</t>
  </si>
  <si>
    <t>ORÇAMENTO POR NATUREZA DA DESPESA</t>
  </si>
  <si>
    <t>ORÇAMENTO POR UNIDADE</t>
  </si>
  <si>
    <t>ORÇAMENTO POR TIPO DE DESPESA</t>
  </si>
  <si>
    <t>DESPESA CORRENTE</t>
  </si>
  <si>
    <t>DESPESA DE CAPITAL</t>
  </si>
  <si>
    <t>ORÇAMENTO POR FONTE DE RECURSO</t>
  </si>
  <si>
    <t>F.R</t>
  </si>
  <si>
    <t>TOTAL: 2001 + 1001 + 0999</t>
  </si>
  <si>
    <t>TOTAL 01.01 + 01.02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</si>
</sst>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&quot;.&quot;0&quot;.&quot;0&quot;.&quot;0&quot;.&quot;00&quot;.&quot;0&quot;.&quot;0&quot;.&quot;00"/>
    <numFmt numFmtId="165" formatCode="000\-0000"/>
    <numFmt numFmtId="166" formatCode="_-* #,##0_-;\-* #,##0_-;_-* &quot;-&quot;??_-;_-@_-"/>
    <numFmt numFmtId="167" formatCode="#,##0_ ;\-#,##0\ "/>
    <numFmt numFmtId="168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182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1" fontId="4" fillId="0" borderId="1" xfId="1" applyNumberFormat="1" applyFont="1" applyFill="1" applyBorder="1" applyAlignment="1">
      <alignment horizontal="center" vertical="top"/>
    </xf>
    <xf numFmtId="1" fontId="4" fillId="0" borderId="0" xfId="1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164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65" fontId="4" fillId="0" borderId="4" xfId="0" applyNumberFormat="1" applyFont="1" applyBorder="1" applyAlignment="1">
      <alignment horizontal="center" vertical="center"/>
    </xf>
    <xf numFmtId="166" fontId="4" fillId="0" borderId="3" xfId="1" applyNumberFormat="1" applyFont="1" applyFill="1" applyBorder="1" applyAlignment="1">
      <alignment vertical="center"/>
    </xf>
    <xf numFmtId="166" fontId="4" fillId="0" borderId="0" xfId="1" applyNumberFormat="1" applyFont="1" applyFill="1" applyBorder="1" applyAlignment="1">
      <alignment vertical="center"/>
    </xf>
    <xf numFmtId="164" fontId="5" fillId="0" borderId="5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165" fontId="4" fillId="0" borderId="5" xfId="0" applyNumberFormat="1" applyFont="1" applyBorder="1" applyAlignment="1">
      <alignment horizontal="center" vertical="center"/>
    </xf>
    <xf numFmtId="166" fontId="4" fillId="0" borderId="5" xfId="1" applyNumberFormat="1" applyFont="1" applyFill="1" applyBorder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165" fontId="4" fillId="0" borderId="7" xfId="0" applyNumberFormat="1" applyFont="1" applyBorder="1" applyAlignment="1">
      <alignment horizontal="center" vertical="center"/>
    </xf>
    <xf numFmtId="166" fontId="4" fillId="0" borderId="6" xfId="1" applyNumberFormat="1" applyFont="1" applyFill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5" fontId="4" fillId="0" borderId="2" xfId="0" applyNumberFormat="1" applyFont="1" applyBorder="1" applyAlignment="1">
      <alignment horizontal="center" vertical="center"/>
    </xf>
    <xf numFmtId="166" fontId="4" fillId="0" borderId="1" xfId="1" applyNumberFormat="1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165" fontId="5" fillId="0" borderId="2" xfId="0" applyNumberFormat="1" applyFont="1" applyBorder="1" applyAlignment="1">
      <alignment horizontal="center" vertical="center"/>
    </xf>
    <xf numFmtId="166" fontId="5" fillId="0" borderId="1" xfId="1" applyNumberFormat="1" applyFont="1" applyFill="1" applyBorder="1" applyAlignment="1">
      <alignment vertical="center"/>
    </xf>
    <xf numFmtId="166" fontId="5" fillId="0" borderId="0" xfId="1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164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65" fontId="7" fillId="0" borderId="2" xfId="0" applyNumberFormat="1" applyFont="1" applyBorder="1" applyAlignment="1">
      <alignment horizontal="center" vertical="center"/>
    </xf>
    <xf numFmtId="166" fontId="7" fillId="0" borderId="1" xfId="1" applyNumberFormat="1" applyFont="1" applyFill="1" applyBorder="1" applyAlignment="1">
      <alignment vertical="center"/>
    </xf>
    <xf numFmtId="166" fontId="7" fillId="0" borderId="0" xfId="1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65" fontId="5" fillId="0" borderId="2" xfId="0" quotePrefix="1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165" fontId="4" fillId="0" borderId="8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166" fontId="4" fillId="4" borderId="9" xfId="1" applyNumberFormat="1" applyFont="1" applyFill="1" applyBorder="1" applyAlignment="1">
      <alignment vertical="center"/>
    </xf>
    <xf numFmtId="166" fontId="4" fillId="4" borderId="1" xfId="1" applyNumberFormat="1" applyFont="1" applyFill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4" fillId="0" borderId="2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165" fontId="7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3" fillId="3" borderId="7" xfId="0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165" fontId="5" fillId="0" borderId="1" xfId="0" quotePrefix="1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3" fontId="3" fillId="0" borderId="0" xfId="1" applyFont="1" applyFill="1" applyBorder="1" applyAlignment="1">
      <alignment vertical="center"/>
    </xf>
    <xf numFmtId="0" fontId="3" fillId="0" borderId="0" xfId="0" applyFont="1"/>
    <xf numFmtId="43" fontId="3" fillId="0" borderId="0" xfId="1" applyFont="1" applyFill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6" fontId="3" fillId="0" borderId="0" xfId="1" applyNumberFormat="1" applyFont="1" applyFill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1" fontId="4" fillId="0" borderId="1" xfId="1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43" fontId="4" fillId="0" borderId="0" xfId="1" applyFont="1" applyFill="1" applyAlignment="1">
      <alignment vertical="top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66" fontId="8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0" borderId="1" xfId="0" quotePrefix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/>
    </xf>
    <xf numFmtId="167" fontId="9" fillId="0" borderId="1" xfId="1" applyNumberFormat="1" applyFont="1" applyFill="1" applyBorder="1" applyAlignment="1">
      <alignment horizontal="right" vertical="center"/>
    </xf>
    <xf numFmtId="166" fontId="9" fillId="0" borderId="1" xfId="1" applyNumberFormat="1" applyFont="1" applyFill="1" applyBorder="1" applyAlignment="1">
      <alignment horizontal="right" vertical="center"/>
    </xf>
    <xf numFmtId="0" fontId="3" fillId="0" borderId="1" xfId="3" applyFont="1" applyBorder="1"/>
    <xf numFmtId="166" fontId="9" fillId="0" borderId="1" xfId="1" applyNumberFormat="1" applyFont="1" applyFill="1" applyBorder="1" applyAlignment="1">
      <alignment vertical="center"/>
    </xf>
    <xf numFmtId="0" fontId="9" fillId="0" borderId="3" xfId="0" applyFont="1" applyBorder="1" applyAlignment="1">
      <alignment vertical="center"/>
    </xf>
    <xf numFmtId="0" fontId="8" fillId="0" borderId="3" xfId="0" quotePrefix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/>
    </xf>
    <xf numFmtId="166" fontId="9" fillId="0" borderId="3" xfId="1" applyNumberFormat="1" applyFont="1" applyFill="1" applyBorder="1" applyAlignment="1">
      <alignment horizontal="right" vertical="center"/>
    </xf>
    <xf numFmtId="167" fontId="9" fillId="0" borderId="3" xfId="1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vertical="center"/>
    </xf>
    <xf numFmtId="0" fontId="8" fillId="0" borderId="5" xfId="0" quotePrefix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/>
    </xf>
    <xf numFmtId="166" fontId="9" fillId="0" borderId="5" xfId="1" applyNumberFormat="1" applyFont="1" applyFill="1" applyBorder="1" applyAlignment="1">
      <alignment horizontal="right" vertical="center"/>
    </xf>
    <xf numFmtId="0" fontId="9" fillId="0" borderId="6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6" xfId="0" quotePrefix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166" fontId="8" fillId="0" borderId="6" xfId="1" applyNumberFormat="1" applyFont="1" applyFill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168" fontId="0" fillId="0" borderId="0" xfId="2" applyNumberFormat="1" applyFont="1"/>
    <xf numFmtId="43" fontId="3" fillId="0" borderId="0" xfId="0" applyNumberFormat="1" applyFont="1"/>
    <xf numFmtId="0" fontId="9" fillId="0" borderId="1" xfId="0" quotePrefix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165" fontId="7" fillId="3" borderId="1" xfId="0" applyNumberFormat="1" applyFont="1" applyFill="1" applyBorder="1" applyAlignment="1">
      <alignment horizontal="center"/>
    </xf>
    <xf numFmtId="166" fontId="9" fillId="3" borderId="1" xfId="1" applyNumberFormat="1" applyFont="1" applyFill="1" applyBorder="1" applyAlignment="1">
      <alignment vertical="center"/>
    </xf>
    <xf numFmtId="0" fontId="3" fillId="3" borderId="0" xfId="0" applyFont="1" applyFill="1"/>
    <xf numFmtId="166" fontId="9" fillId="0" borderId="3" xfId="1" applyNumberFormat="1" applyFont="1" applyFill="1" applyBorder="1" applyAlignment="1">
      <alignment vertical="center"/>
    </xf>
    <xf numFmtId="0" fontId="8" fillId="0" borderId="5" xfId="0" applyFont="1" applyBorder="1" applyAlignment="1">
      <alignment vertical="center"/>
    </xf>
    <xf numFmtId="49" fontId="8" fillId="0" borderId="5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49" fontId="8" fillId="0" borderId="5" xfId="1" applyNumberFormat="1" applyFont="1" applyFill="1" applyBorder="1" applyAlignment="1">
      <alignment horizontal="center" vertical="center"/>
    </xf>
    <xf numFmtId="49" fontId="8" fillId="0" borderId="9" xfId="1" applyNumberFormat="1" applyFont="1" applyFill="1" applyBorder="1" applyAlignment="1">
      <alignment horizontal="center" vertical="center"/>
    </xf>
    <xf numFmtId="0" fontId="4" fillId="0" borderId="0" xfId="0" applyFont="1"/>
    <xf numFmtId="43" fontId="4" fillId="0" borderId="0" xfId="1" applyFont="1" applyFill="1" applyBorder="1"/>
    <xf numFmtId="0" fontId="9" fillId="0" borderId="0" xfId="0" applyFont="1" applyAlignment="1">
      <alignment vertical="center"/>
    </xf>
    <xf numFmtId="0" fontId="8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center"/>
    </xf>
    <xf numFmtId="166" fontId="9" fillId="0" borderId="0" xfId="1" applyNumberFormat="1" applyFont="1" applyFill="1" applyBorder="1" applyAlignment="1">
      <alignment vertical="center"/>
    </xf>
    <xf numFmtId="43" fontId="3" fillId="0" borderId="0" xfId="1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6" fontId="3" fillId="0" borderId="1" xfId="1" applyNumberFormat="1" applyFont="1" applyFill="1" applyBorder="1"/>
    <xf numFmtId="0" fontId="3" fillId="0" borderId="3" xfId="0" applyFont="1" applyBorder="1"/>
    <xf numFmtId="49" fontId="8" fillId="0" borderId="3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166" fontId="4" fillId="0" borderId="1" xfId="1" applyNumberFormat="1" applyFont="1" applyFill="1" applyBorder="1"/>
    <xf numFmtId="165" fontId="7" fillId="3" borderId="0" xfId="0" applyNumberFormat="1" applyFont="1" applyFill="1" applyAlignment="1">
      <alignment horizontal="center"/>
    </xf>
    <xf numFmtId="166" fontId="3" fillId="0" borderId="0" xfId="1" applyNumberFormat="1" applyFont="1" applyFill="1" applyBorder="1"/>
    <xf numFmtId="165" fontId="7" fillId="0" borderId="0" xfId="0" applyNumberFormat="1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1" fontId="4" fillId="0" borderId="1" xfId="1" applyNumberFormat="1" applyFont="1" applyFill="1" applyBorder="1" applyAlignment="1">
      <alignment horizontal="center" vertical="center" wrapText="1"/>
    </xf>
    <xf numFmtId="166" fontId="8" fillId="0" borderId="0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</cellXfs>
  <cellStyles count="4">
    <cellStyle name="Normal" xfId="0" builtinId="0"/>
    <cellStyle name="Normal 2" xfId="3" xr:uid="{FE31A4A5-2E20-48DA-9DCE-34178DDCF705}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200026</xdr:colOff>
      <xdr:row>1</xdr:row>
      <xdr:rowOff>38101</xdr:rowOff>
    </xdr:from>
    <xdr:to>
      <xdr:col>5</xdr:col>
      <xdr:colOff>733614</xdr:colOff>
      <xdr:row>5</xdr:row>
      <xdr:rowOff>183715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992ED27-FE71-4C70-AEA8-987085E96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6" y="238126"/>
          <a:ext cx="7667813" cy="9076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646594</xdr:colOff>
      <xdr:row>0</xdr:row>
      <xdr:rowOff>41328</xdr:rowOff>
    </xdr:from>
    <xdr:to>
      <xdr:col>11</xdr:col>
      <xdr:colOff>4731644</xdr:colOff>
      <xdr:row>4</xdr:row>
      <xdr:rowOff>186733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681E338-4A05-42C1-8E6B-0AA125294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5644" y="41328"/>
          <a:ext cx="8952325" cy="907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nri\Downloads\Or&#231;amento%20Conectar%202022%20-%20Vers&#227;o%202.1%20-%2015%20se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"/>
      <sheetName val="Folha de pagamento"/>
      <sheetName val="Outros gastos"/>
      <sheetName val="Receita"/>
      <sheetName val="Despesa"/>
      <sheetName val="RECEITAS"/>
      <sheetName val="ANÁL. DA RECEITA - SÓ PM  "/>
      <sheetName val="ANÁLISE DA RECEITA - GERAL"/>
      <sheetName val="GERAL"/>
    </sheetNames>
    <sheetDataSet>
      <sheetData sheetId="0"/>
      <sheetData sheetId="1">
        <row r="48">
          <cell r="X48">
            <v>2499999.9989583334</v>
          </cell>
          <cell r="Y48">
            <v>499999.99979166669</v>
          </cell>
          <cell r="Z48">
            <v>499999.99979166669</v>
          </cell>
          <cell r="AA48">
            <v>499999.99979166669</v>
          </cell>
        </row>
        <row r="58">
          <cell r="X58">
            <v>785000</v>
          </cell>
          <cell r="Y58">
            <v>155000</v>
          </cell>
          <cell r="Z58">
            <v>155000</v>
          </cell>
          <cell r="AA58">
            <v>155000</v>
          </cell>
        </row>
        <row r="67">
          <cell r="X67">
            <v>289000</v>
          </cell>
          <cell r="Y67">
            <v>57000</v>
          </cell>
          <cell r="Z67">
            <v>57000</v>
          </cell>
          <cell r="AA67">
            <v>57000</v>
          </cell>
        </row>
      </sheetData>
      <sheetData sheetId="2">
        <row r="8">
          <cell r="L8">
            <v>3000</v>
          </cell>
          <cell r="M8">
            <v>1000</v>
          </cell>
          <cell r="N8">
            <v>1000</v>
          </cell>
          <cell r="O8">
            <v>1000</v>
          </cell>
        </row>
        <row r="11">
          <cell r="L11">
            <v>32000</v>
          </cell>
          <cell r="M11">
            <v>6000</v>
          </cell>
          <cell r="N11">
            <v>6000</v>
          </cell>
          <cell r="O11">
            <v>6000</v>
          </cell>
        </row>
        <row r="14">
          <cell r="L14">
            <v>12000</v>
          </cell>
          <cell r="M14">
            <v>2000</v>
          </cell>
          <cell r="N14">
            <v>2000</v>
          </cell>
          <cell r="O14">
            <v>2000</v>
          </cell>
        </row>
        <row r="23">
          <cell r="L23">
            <v>225000</v>
          </cell>
          <cell r="M23">
            <v>45000</v>
          </cell>
          <cell r="N23">
            <v>45000</v>
          </cell>
          <cell r="O23">
            <v>45000</v>
          </cell>
        </row>
        <row r="40">
          <cell r="L40">
            <v>318000</v>
          </cell>
          <cell r="M40">
            <v>63000</v>
          </cell>
          <cell r="N40">
            <v>63000</v>
          </cell>
          <cell r="O40">
            <v>63000</v>
          </cell>
        </row>
        <row r="50">
          <cell r="L50">
            <v>193000</v>
          </cell>
          <cell r="M50">
            <v>38000</v>
          </cell>
          <cell r="N50">
            <v>38000</v>
          </cell>
          <cell r="O50">
            <v>38000</v>
          </cell>
        </row>
        <row r="60">
          <cell r="L60">
            <v>150000</v>
          </cell>
          <cell r="M60">
            <v>30000</v>
          </cell>
          <cell r="N60">
            <v>30000</v>
          </cell>
          <cell r="O60">
            <v>30000</v>
          </cell>
        </row>
      </sheetData>
      <sheetData sheetId="3"/>
      <sheetData sheetId="4">
        <row r="280">
          <cell r="Q280">
            <v>1375000</v>
          </cell>
        </row>
        <row r="281">
          <cell r="Q281">
            <v>275000</v>
          </cell>
        </row>
        <row r="282">
          <cell r="Q282">
            <v>275000</v>
          </cell>
        </row>
        <row r="283">
          <cell r="Q283">
            <v>275000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9F84D-2DC3-47E2-8DDD-6400F79F0535}">
  <dimension ref="B2:O138"/>
  <sheetViews>
    <sheetView workbookViewId="0">
      <selection sqref="A1:XFD1048576"/>
    </sheetView>
  </sheetViews>
  <sheetFormatPr defaultColWidth="8.85546875" defaultRowHeight="15.75" x14ac:dyDescent="0.25"/>
  <cols>
    <col min="1" max="1" width="2.85546875" style="1" customWidth="1"/>
    <col min="2" max="2" width="20" style="53" customWidth="1"/>
    <col min="3" max="3" width="6" style="54" customWidth="1"/>
    <col min="4" max="4" width="67.5703125" style="85" customWidth="1"/>
    <col min="5" max="5" width="10" style="53" bestFit="1" customWidth="1"/>
    <col min="6" max="6" width="13.140625" style="53" customWidth="1"/>
    <col min="7" max="7" width="12.140625" style="53" bestFit="1" customWidth="1"/>
    <col min="8" max="8" width="4.85546875" style="53" customWidth="1"/>
    <col min="9" max="9" width="12.140625" style="86" bestFit="1" customWidth="1"/>
    <col min="10" max="10" width="2.5703125" style="1" customWidth="1"/>
    <col min="11" max="16384" width="8.85546875" style="1"/>
  </cols>
  <sheetData>
    <row r="2" spans="2:9" ht="15.6" customHeight="1" x14ac:dyDescent="0.25">
      <c r="B2" s="177"/>
      <c r="C2" s="177"/>
      <c r="D2" s="177"/>
      <c r="E2" s="177"/>
      <c r="F2" s="177"/>
      <c r="G2" s="177"/>
      <c r="H2" s="177"/>
      <c r="I2" s="177"/>
    </row>
    <row r="3" spans="2:9" ht="15.6" customHeight="1" x14ac:dyDescent="0.25">
      <c r="B3" s="177"/>
      <c r="C3" s="177"/>
      <c r="D3" s="177"/>
      <c r="E3" s="177"/>
      <c r="F3" s="177"/>
      <c r="G3" s="177"/>
      <c r="H3" s="177"/>
      <c r="I3" s="177"/>
    </row>
    <row r="4" spans="2:9" ht="15.6" customHeight="1" x14ac:dyDescent="0.25">
      <c r="B4" s="177"/>
      <c r="C4" s="177"/>
      <c r="D4" s="177"/>
      <c r="E4" s="177"/>
      <c r="F4" s="177"/>
      <c r="G4" s="177"/>
      <c r="H4" s="177"/>
      <c r="I4" s="177"/>
    </row>
    <row r="5" spans="2:9" ht="15.6" customHeight="1" x14ac:dyDescent="0.25">
      <c r="B5" s="177"/>
      <c r="C5" s="177"/>
      <c r="D5" s="177"/>
      <c r="E5" s="177"/>
      <c r="F5" s="177"/>
      <c r="G5" s="177"/>
      <c r="H5" s="177"/>
      <c r="I5" s="177"/>
    </row>
    <row r="6" spans="2:9" ht="15.6" customHeight="1" x14ac:dyDescent="0.25">
      <c r="B6" s="177"/>
      <c r="C6" s="177"/>
      <c r="D6" s="177"/>
      <c r="E6" s="177"/>
      <c r="F6" s="177"/>
      <c r="G6" s="177"/>
      <c r="H6" s="177"/>
      <c r="I6" s="177"/>
    </row>
    <row r="7" spans="2:9" ht="15.6" customHeight="1" x14ac:dyDescent="0.25">
      <c r="B7" s="2"/>
      <c r="C7" s="2"/>
      <c r="D7" s="2"/>
      <c r="E7" s="2"/>
      <c r="F7" s="2"/>
      <c r="G7" s="2"/>
      <c r="H7" s="2"/>
      <c r="I7" s="2"/>
    </row>
    <row r="8" spans="2:9" ht="15.6" customHeight="1" x14ac:dyDescent="0.25">
      <c r="B8" s="3" t="s">
        <v>0</v>
      </c>
      <c r="C8" s="2"/>
      <c r="D8" s="2"/>
      <c r="E8" s="2"/>
      <c r="F8" s="2"/>
      <c r="G8" s="2"/>
      <c r="H8" s="2"/>
      <c r="I8" s="2"/>
    </row>
    <row r="10" spans="2:9" s="9" customFormat="1" ht="34.5" customHeight="1" x14ac:dyDescent="0.25">
      <c r="B10" s="4" t="s">
        <v>1</v>
      </c>
      <c r="C10" s="5" t="s">
        <v>2</v>
      </c>
      <c r="D10" s="4" t="s">
        <v>3</v>
      </c>
      <c r="E10" s="6" t="s">
        <v>4</v>
      </c>
      <c r="F10" s="6" t="s">
        <v>5</v>
      </c>
      <c r="G10" s="7">
        <v>2021</v>
      </c>
      <c r="H10" s="8"/>
      <c r="I10" s="7">
        <v>2022</v>
      </c>
    </row>
    <row r="11" spans="2:9" x14ac:dyDescent="0.25">
      <c r="B11" s="10">
        <v>1000000000</v>
      </c>
      <c r="C11" s="11"/>
      <c r="D11" s="12" t="s">
        <v>6</v>
      </c>
      <c r="E11" s="13"/>
      <c r="F11" s="13"/>
      <c r="G11" s="14">
        <f>G13+G22+G96</f>
        <v>7513220.9999999991</v>
      </c>
      <c r="H11" s="15"/>
      <c r="I11" s="14">
        <f>I13+I22+I96</f>
        <v>9711000</v>
      </c>
    </row>
    <row r="12" spans="2:9" ht="5.0999999999999996" customHeight="1" x14ac:dyDescent="0.25">
      <c r="B12" s="16"/>
      <c r="C12" s="17"/>
      <c r="D12" s="18"/>
      <c r="E12" s="19"/>
      <c r="F12" s="19"/>
      <c r="G12" s="20"/>
      <c r="H12" s="15"/>
      <c r="I12" s="20"/>
    </row>
    <row r="13" spans="2:9" x14ac:dyDescent="0.25">
      <c r="B13" s="21">
        <v>1300000000</v>
      </c>
      <c r="C13" s="22"/>
      <c r="D13" s="23" t="s">
        <v>7</v>
      </c>
      <c r="E13" s="24"/>
      <c r="F13" s="24"/>
      <c r="G13" s="25">
        <f>G14</f>
        <v>9000</v>
      </c>
      <c r="H13" s="15"/>
      <c r="I13" s="25">
        <f>I14</f>
        <v>4000</v>
      </c>
    </row>
    <row r="14" spans="2:9" x14ac:dyDescent="0.25">
      <c r="B14" s="26">
        <v>1320000000</v>
      </c>
      <c r="C14" s="27"/>
      <c r="D14" s="28" t="s">
        <v>8</v>
      </c>
      <c r="E14" s="29"/>
      <c r="F14" s="29"/>
      <c r="G14" s="30">
        <f>G15</f>
        <v>9000</v>
      </c>
      <c r="H14" s="15"/>
      <c r="I14" s="30">
        <f>I15</f>
        <v>4000</v>
      </c>
    </row>
    <row r="15" spans="2:9" s="35" customFormat="1" x14ac:dyDescent="0.25">
      <c r="B15" s="26">
        <v>1321000000</v>
      </c>
      <c r="C15" s="27"/>
      <c r="D15" s="31" t="s">
        <v>9</v>
      </c>
      <c r="E15" s="32"/>
      <c r="F15" s="32"/>
      <c r="G15" s="33">
        <f>G16</f>
        <v>9000</v>
      </c>
      <c r="H15" s="34"/>
      <c r="I15" s="33">
        <f>I16</f>
        <v>4000</v>
      </c>
    </row>
    <row r="16" spans="2:9" x14ac:dyDescent="0.25">
      <c r="B16" s="26">
        <v>1321001000</v>
      </c>
      <c r="C16" s="27"/>
      <c r="D16" s="31" t="s">
        <v>10</v>
      </c>
      <c r="E16" s="32"/>
      <c r="F16" s="32"/>
      <c r="G16" s="33">
        <f>SUM(G17:G20)</f>
        <v>9000</v>
      </c>
      <c r="H16" s="34"/>
      <c r="I16" s="33">
        <f>SUM(I17:I20)</f>
        <v>4000</v>
      </c>
    </row>
    <row r="17" spans="2:9" s="35" customFormat="1" x14ac:dyDescent="0.25">
      <c r="B17" s="36">
        <v>1321001101</v>
      </c>
      <c r="C17" s="37" t="s">
        <v>11</v>
      </c>
      <c r="D17" s="38" t="s">
        <v>12</v>
      </c>
      <c r="E17" s="39">
        <v>10000</v>
      </c>
      <c r="F17" s="39"/>
      <c r="G17" s="40">
        <v>4500</v>
      </c>
      <c r="H17" s="41"/>
      <c r="I17" s="40">
        <v>1000</v>
      </c>
    </row>
    <row r="18" spans="2:9" s="35" customFormat="1" x14ac:dyDescent="0.25">
      <c r="B18" s="36">
        <v>1321001102</v>
      </c>
      <c r="C18" s="37" t="s">
        <v>13</v>
      </c>
      <c r="D18" s="38" t="s">
        <v>12</v>
      </c>
      <c r="E18" s="39">
        <v>2130000</v>
      </c>
      <c r="F18" s="39"/>
      <c r="G18" s="40">
        <v>900</v>
      </c>
      <c r="H18" s="41"/>
      <c r="I18" s="40">
        <v>1000</v>
      </c>
    </row>
    <row r="19" spans="2:9" s="35" customFormat="1" x14ac:dyDescent="0.25">
      <c r="B19" s="36">
        <v>1321001103</v>
      </c>
      <c r="C19" s="37" t="s">
        <v>14</v>
      </c>
      <c r="D19" s="38" t="s">
        <v>12</v>
      </c>
      <c r="E19" s="39">
        <v>2140000</v>
      </c>
      <c r="F19" s="39"/>
      <c r="G19" s="40">
        <v>3150</v>
      </c>
      <c r="H19" s="41"/>
      <c r="I19" s="40">
        <v>1000</v>
      </c>
    </row>
    <row r="20" spans="2:9" s="35" customFormat="1" x14ac:dyDescent="0.25">
      <c r="B20" s="36">
        <v>1321001104</v>
      </c>
      <c r="C20" s="37" t="s">
        <v>15</v>
      </c>
      <c r="D20" s="38" t="s">
        <v>12</v>
      </c>
      <c r="E20" s="39">
        <v>2150000</v>
      </c>
      <c r="F20" s="39"/>
      <c r="G20" s="40">
        <v>450</v>
      </c>
      <c r="H20" s="41"/>
      <c r="I20" s="40">
        <v>1000</v>
      </c>
    </row>
    <row r="21" spans="2:9" ht="5.0999999999999996" customHeight="1" x14ac:dyDescent="0.25">
      <c r="B21" s="16"/>
      <c r="C21" s="17"/>
      <c r="D21" s="18"/>
      <c r="E21" s="19"/>
      <c r="F21" s="19"/>
      <c r="G21" s="20"/>
      <c r="H21" s="15"/>
      <c r="I21" s="20"/>
    </row>
    <row r="22" spans="2:9" s="35" customFormat="1" x14ac:dyDescent="0.25">
      <c r="B22" s="26">
        <v>1700000000</v>
      </c>
      <c r="C22" s="27"/>
      <c r="D22" s="31" t="s">
        <v>16</v>
      </c>
      <c r="E22" s="32"/>
      <c r="F22" s="32"/>
      <c r="G22" s="33">
        <f>G23+G30+G38+G56+G64+G72+G80+G88</f>
        <v>7495220.9999999991</v>
      </c>
      <c r="H22" s="34"/>
      <c r="I22" s="33">
        <f>I23+I30+I38+I56+I64+I72+I80+I88</f>
        <v>9703000</v>
      </c>
    </row>
    <row r="23" spans="2:9" s="35" customFormat="1" x14ac:dyDescent="0.25">
      <c r="B23" s="26">
        <v>1710000000</v>
      </c>
      <c r="C23" s="27"/>
      <c r="D23" s="31" t="s">
        <v>17</v>
      </c>
      <c r="E23" s="32"/>
      <c r="F23" s="32"/>
      <c r="G23" s="33">
        <f>G24</f>
        <v>9000</v>
      </c>
      <c r="H23" s="34"/>
      <c r="I23" s="33">
        <f>I24</f>
        <v>4000</v>
      </c>
    </row>
    <row r="24" spans="2:9" s="35" customFormat="1" x14ac:dyDescent="0.25">
      <c r="B24" s="26">
        <v>1710001000</v>
      </c>
      <c r="C24" s="27"/>
      <c r="D24" s="31" t="s">
        <v>17</v>
      </c>
      <c r="E24" s="32"/>
      <c r="F24" s="32"/>
      <c r="G24" s="33">
        <f>SUM(G25:G28)</f>
        <v>9000</v>
      </c>
      <c r="H24" s="34"/>
      <c r="I24" s="33">
        <f>SUM(I25:I28)</f>
        <v>4000</v>
      </c>
    </row>
    <row r="25" spans="2:9" s="35" customFormat="1" x14ac:dyDescent="0.25">
      <c r="B25" s="36">
        <v>1710001101</v>
      </c>
      <c r="C25" s="37" t="s">
        <v>18</v>
      </c>
      <c r="D25" s="38" t="s">
        <v>19</v>
      </c>
      <c r="E25" s="39">
        <v>10000</v>
      </c>
      <c r="F25" s="39"/>
      <c r="G25" s="40">
        <v>4500</v>
      </c>
      <c r="H25" s="41"/>
      <c r="I25" s="40">
        <v>1000</v>
      </c>
    </row>
    <row r="26" spans="2:9" s="35" customFormat="1" x14ac:dyDescent="0.25">
      <c r="B26" s="36">
        <v>1710001102</v>
      </c>
      <c r="C26" s="37" t="s">
        <v>20</v>
      </c>
      <c r="D26" s="38" t="s">
        <v>19</v>
      </c>
      <c r="E26" s="39">
        <v>2130000</v>
      </c>
      <c r="F26" s="39"/>
      <c r="G26" s="40">
        <v>900</v>
      </c>
      <c r="H26" s="41"/>
      <c r="I26" s="40">
        <v>1000</v>
      </c>
    </row>
    <row r="27" spans="2:9" s="35" customFormat="1" x14ac:dyDescent="0.25">
      <c r="B27" s="36">
        <v>1710001103</v>
      </c>
      <c r="C27" s="37" t="s">
        <v>21</v>
      </c>
      <c r="D27" s="38" t="s">
        <v>19</v>
      </c>
      <c r="E27" s="39">
        <v>2140000</v>
      </c>
      <c r="F27" s="39"/>
      <c r="G27" s="40">
        <v>3150</v>
      </c>
      <c r="H27" s="41"/>
      <c r="I27" s="40">
        <v>1000</v>
      </c>
    </row>
    <row r="28" spans="2:9" s="35" customFormat="1" x14ac:dyDescent="0.25">
      <c r="B28" s="36">
        <v>1710001104</v>
      </c>
      <c r="C28" s="37" t="s">
        <v>22</v>
      </c>
      <c r="D28" s="38" t="s">
        <v>19</v>
      </c>
      <c r="E28" s="39">
        <v>2150000</v>
      </c>
      <c r="F28" s="39"/>
      <c r="G28" s="40">
        <v>450</v>
      </c>
      <c r="H28" s="41"/>
      <c r="I28" s="40">
        <v>1000</v>
      </c>
    </row>
    <row r="29" spans="2:9" ht="5.0999999999999996" customHeight="1" x14ac:dyDescent="0.25">
      <c r="B29" s="16"/>
      <c r="C29" s="17"/>
      <c r="D29" s="18"/>
      <c r="E29" s="19"/>
      <c r="F29" s="19"/>
      <c r="G29" s="20"/>
      <c r="H29" s="15"/>
      <c r="I29" s="20"/>
    </row>
    <row r="30" spans="2:9" s="35" customFormat="1" x14ac:dyDescent="0.25">
      <c r="B30" s="26">
        <v>1720000000</v>
      </c>
      <c r="C30" s="27"/>
      <c r="D30" s="31" t="s">
        <v>23</v>
      </c>
      <c r="E30" s="32"/>
      <c r="F30" s="32"/>
      <c r="G30" s="33">
        <f>SUM(G33:G36)</f>
        <v>9000</v>
      </c>
      <c r="H30" s="34"/>
      <c r="I30" s="33">
        <f>SUM(I33:I36)</f>
        <v>4000</v>
      </c>
    </row>
    <row r="31" spans="2:9" s="35" customFormat="1" x14ac:dyDescent="0.25">
      <c r="B31" s="26">
        <v>1720001000</v>
      </c>
      <c r="C31" s="27"/>
      <c r="D31" s="31" t="s">
        <v>23</v>
      </c>
      <c r="E31" s="32"/>
      <c r="F31" s="32"/>
      <c r="G31" s="33">
        <f>SUM(G33:G36)</f>
        <v>9000</v>
      </c>
      <c r="H31" s="34"/>
      <c r="I31" s="33">
        <f>SUM(I33:I36)</f>
        <v>4000</v>
      </c>
    </row>
    <row r="32" spans="2:9" s="35" customFormat="1" x14ac:dyDescent="0.25">
      <c r="B32" s="26">
        <v>1720001100</v>
      </c>
      <c r="C32" s="27"/>
      <c r="D32" s="31" t="s">
        <v>24</v>
      </c>
      <c r="E32" s="32"/>
      <c r="F32" s="32"/>
      <c r="G32" s="33">
        <f>SUM(G33:G36)</f>
        <v>9000</v>
      </c>
      <c r="H32" s="34"/>
      <c r="I32" s="33">
        <f>SUM(I33:I36)</f>
        <v>4000</v>
      </c>
    </row>
    <row r="33" spans="2:15" s="35" customFormat="1" x14ac:dyDescent="0.25">
      <c r="B33" s="36">
        <v>1720001101</v>
      </c>
      <c r="C33" s="37" t="s">
        <v>25</v>
      </c>
      <c r="D33" s="38" t="s">
        <v>24</v>
      </c>
      <c r="E33" s="39">
        <v>10000</v>
      </c>
      <c r="F33" s="39"/>
      <c r="G33" s="40">
        <v>4500</v>
      </c>
      <c r="H33" s="41"/>
      <c r="I33" s="40">
        <v>1000</v>
      </c>
    </row>
    <row r="34" spans="2:15" s="35" customFormat="1" x14ac:dyDescent="0.25">
      <c r="B34" s="36">
        <v>1720001102</v>
      </c>
      <c r="C34" s="37" t="s">
        <v>26</v>
      </c>
      <c r="D34" s="38" t="s">
        <v>24</v>
      </c>
      <c r="E34" s="39">
        <v>2130000</v>
      </c>
      <c r="F34" s="39"/>
      <c r="G34" s="40">
        <v>900</v>
      </c>
      <c r="H34" s="41"/>
      <c r="I34" s="40">
        <v>1000</v>
      </c>
    </row>
    <row r="35" spans="2:15" s="35" customFormat="1" x14ac:dyDescent="0.25">
      <c r="B35" s="36">
        <v>1720001103</v>
      </c>
      <c r="C35" s="37" t="s">
        <v>27</v>
      </c>
      <c r="D35" s="38" t="s">
        <v>24</v>
      </c>
      <c r="E35" s="39">
        <v>2140000</v>
      </c>
      <c r="F35" s="39"/>
      <c r="G35" s="40">
        <v>3150</v>
      </c>
      <c r="H35" s="41"/>
      <c r="I35" s="40">
        <v>1000</v>
      </c>
    </row>
    <row r="36" spans="2:15" s="35" customFormat="1" x14ac:dyDescent="0.25">
      <c r="B36" s="36">
        <v>1720001104</v>
      </c>
      <c r="C36" s="37" t="s">
        <v>28</v>
      </c>
      <c r="D36" s="38" t="s">
        <v>24</v>
      </c>
      <c r="E36" s="39">
        <v>2150000</v>
      </c>
      <c r="F36" s="39"/>
      <c r="G36" s="40">
        <v>450</v>
      </c>
      <c r="H36" s="41"/>
      <c r="I36" s="40">
        <v>1000</v>
      </c>
    </row>
    <row r="37" spans="2:15" ht="5.0999999999999996" customHeight="1" x14ac:dyDescent="0.25">
      <c r="B37" s="16"/>
      <c r="C37" s="17"/>
      <c r="D37" s="18"/>
      <c r="E37" s="19"/>
      <c r="F37" s="19"/>
      <c r="G37" s="20"/>
      <c r="H37" s="15"/>
      <c r="I37" s="20"/>
    </row>
    <row r="38" spans="2:15" s="42" customFormat="1" x14ac:dyDescent="0.25">
      <c r="B38" s="26">
        <v>1730000000</v>
      </c>
      <c r="C38" s="27"/>
      <c r="D38" s="31" t="s">
        <v>29</v>
      </c>
      <c r="E38" s="32"/>
      <c r="F38" s="32"/>
      <c r="G38" s="33">
        <f>G39</f>
        <v>7432220.9999999991</v>
      </c>
      <c r="H38" s="34"/>
      <c r="I38" s="33">
        <f>I39</f>
        <v>9675000</v>
      </c>
    </row>
    <row r="39" spans="2:15" s="35" customFormat="1" x14ac:dyDescent="0.25">
      <c r="B39" s="26">
        <v>1739000000</v>
      </c>
      <c r="C39" s="27"/>
      <c r="D39" s="43" t="s">
        <v>30</v>
      </c>
      <c r="E39" s="32"/>
      <c r="F39" s="32"/>
      <c r="G39" s="33">
        <f>G40</f>
        <v>7432220.9999999991</v>
      </c>
      <c r="H39" s="34"/>
      <c r="I39" s="33">
        <f>I40</f>
        <v>9675000</v>
      </c>
    </row>
    <row r="40" spans="2:15" x14ac:dyDescent="0.25">
      <c r="B40" s="44">
        <v>1739500000</v>
      </c>
      <c r="C40" s="27"/>
      <c r="D40" s="31" t="s">
        <v>31</v>
      </c>
      <c r="E40" s="32"/>
      <c r="F40" s="32"/>
      <c r="G40" s="33">
        <f>G41</f>
        <v>7432220.9999999991</v>
      </c>
      <c r="H40" s="34"/>
      <c r="I40" s="33">
        <f>I41</f>
        <v>9675000</v>
      </c>
    </row>
    <row r="41" spans="2:15" x14ac:dyDescent="0.25">
      <c r="B41" s="44">
        <v>1739501000</v>
      </c>
      <c r="C41" s="27"/>
      <c r="D41" s="31" t="s">
        <v>31</v>
      </c>
      <c r="E41" s="32"/>
      <c r="F41" s="32"/>
      <c r="G41" s="33">
        <f>G42</f>
        <v>7432220.9999999991</v>
      </c>
      <c r="H41" s="34"/>
      <c r="I41" s="33">
        <f>I42</f>
        <v>9675000</v>
      </c>
    </row>
    <row r="42" spans="2:15" s="35" customFormat="1" x14ac:dyDescent="0.25">
      <c r="B42" s="44">
        <v>1739501100</v>
      </c>
      <c r="C42" s="27"/>
      <c r="D42" s="31" t="s">
        <v>32</v>
      </c>
      <c r="E42" s="32"/>
      <c r="F42" s="32"/>
      <c r="G42" s="33">
        <f>G44+G50</f>
        <v>7432220.9999999991</v>
      </c>
      <c r="H42" s="34"/>
      <c r="I42" s="33">
        <f>I44+I50</f>
        <v>9675000</v>
      </c>
      <c r="K42" s="1"/>
      <c r="L42" s="1"/>
      <c r="M42" s="1"/>
      <c r="N42" s="1"/>
      <c r="O42" s="1"/>
    </row>
    <row r="43" spans="2:15" ht="5.0999999999999996" customHeight="1" x14ac:dyDescent="0.25">
      <c r="B43" s="16"/>
      <c r="C43" s="17"/>
      <c r="D43" s="18"/>
      <c r="E43" s="19"/>
      <c r="F43" s="19"/>
      <c r="G43" s="20"/>
      <c r="H43" s="15"/>
      <c r="I43" s="20"/>
    </row>
    <row r="44" spans="2:15" s="35" customFormat="1" x14ac:dyDescent="0.25">
      <c r="B44" s="45"/>
      <c r="C44" s="27"/>
      <c r="D44" s="31" t="s">
        <v>33</v>
      </c>
      <c r="E44" s="32"/>
      <c r="F44" s="32"/>
      <c r="G44" s="33">
        <f>SUM(G45:G48)</f>
        <v>3716110.4999999995</v>
      </c>
      <c r="H44" s="34"/>
      <c r="I44" s="33">
        <f>SUM(I45:I48)</f>
        <v>7475000</v>
      </c>
      <c r="K44" s="1"/>
      <c r="L44" s="1"/>
      <c r="M44" s="1"/>
      <c r="N44" s="1"/>
      <c r="O44" s="1"/>
    </row>
    <row r="45" spans="2:15" x14ac:dyDescent="0.25">
      <c r="B45" s="46">
        <v>1739501101</v>
      </c>
      <c r="C45" s="37" t="s">
        <v>34</v>
      </c>
      <c r="D45" s="38" t="s">
        <v>33</v>
      </c>
      <c r="E45" s="39">
        <v>10000</v>
      </c>
      <c r="F45" s="39"/>
      <c r="G45" s="40">
        <v>1858055.25</v>
      </c>
      <c r="H45" s="41"/>
      <c r="I45" s="40">
        <v>4670000</v>
      </c>
    </row>
    <row r="46" spans="2:15" x14ac:dyDescent="0.25">
      <c r="B46" s="46">
        <v>1739501102</v>
      </c>
      <c r="C46" s="37" t="s">
        <v>35</v>
      </c>
      <c r="D46" s="38" t="s">
        <v>33</v>
      </c>
      <c r="E46" s="39">
        <v>2130000</v>
      </c>
      <c r="F46" s="39"/>
      <c r="G46" s="40">
        <v>371611.05000000005</v>
      </c>
      <c r="H46" s="41"/>
      <c r="I46" s="40">
        <v>935000</v>
      </c>
    </row>
    <row r="47" spans="2:15" x14ac:dyDescent="0.25">
      <c r="B47" s="46">
        <v>1739501103</v>
      </c>
      <c r="C47" s="37" t="s">
        <v>36</v>
      </c>
      <c r="D47" s="38" t="s">
        <v>33</v>
      </c>
      <c r="E47" s="39">
        <v>2140000</v>
      </c>
      <c r="F47" s="39"/>
      <c r="G47" s="40">
        <v>1300638.6749999998</v>
      </c>
      <c r="H47" s="41"/>
      <c r="I47" s="40">
        <v>935000</v>
      </c>
    </row>
    <row r="48" spans="2:15" x14ac:dyDescent="0.25">
      <c r="B48" s="46">
        <v>1739501104</v>
      </c>
      <c r="C48" s="37" t="s">
        <v>37</v>
      </c>
      <c r="D48" s="38" t="s">
        <v>33</v>
      </c>
      <c r="E48" s="39">
        <v>2150000</v>
      </c>
      <c r="F48" s="39"/>
      <c r="G48" s="40">
        <v>185805.52500000002</v>
      </c>
      <c r="H48" s="41"/>
      <c r="I48" s="40">
        <v>935000</v>
      </c>
    </row>
    <row r="49" spans="2:9" ht="5.0999999999999996" customHeight="1" x14ac:dyDescent="0.25">
      <c r="B49" s="16"/>
      <c r="C49" s="17"/>
      <c r="D49" s="18"/>
      <c r="E49" s="19"/>
      <c r="F49" s="19"/>
      <c r="G49" s="20"/>
      <c r="H49" s="15"/>
      <c r="I49" s="20"/>
    </row>
    <row r="50" spans="2:9" x14ac:dyDescent="0.25">
      <c r="B50" s="47"/>
      <c r="C50" s="37"/>
      <c r="D50" s="31" t="s">
        <v>38</v>
      </c>
      <c r="E50" s="39"/>
      <c r="F50" s="39"/>
      <c r="G50" s="33">
        <f>SUM(G51:G54)</f>
        <v>3716110.4999999995</v>
      </c>
      <c r="H50" s="34"/>
      <c r="I50" s="33">
        <f>SUM(I51:I54)</f>
        <v>2200000</v>
      </c>
    </row>
    <row r="51" spans="2:9" x14ac:dyDescent="0.25">
      <c r="B51" s="46">
        <v>1739501105</v>
      </c>
      <c r="C51" s="37" t="s">
        <v>39</v>
      </c>
      <c r="D51" s="38" t="s">
        <v>38</v>
      </c>
      <c r="E51" s="39">
        <v>10000</v>
      </c>
      <c r="F51" s="39"/>
      <c r="G51" s="40">
        <v>1858055.25</v>
      </c>
      <c r="H51" s="41"/>
      <c r="I51" s="40">
        <f>[1]Despesa!Q280</f>
        <v>1375000</v>
      </c>
    </row>
    <row r="52" spans="2:9" x14ac:dyDescent="0.25">
      <c r="B52" s="46">
        <v>1739501106</v>
      </c>
      <c r="C52" s="37" t="s">
        <v>40</v>
      </c>
      <c r="D52" s="38" t="s">
        <v>38</v>
      </c>
      <c r="E52" s="39">
        <v>2130000</v>
      </c>
      <c r="F52" s="39"/>
      <c r="G52" s="40">
        <v>371611.05000000005</v>
      </c>
      <c r="H52" s="41"/>
      <c r="I52" s="40">
        <f>[1]Despesa!Q281</f>
        <v>275000</v>
      </c>
    </row>
    <row r="53" spans="2:9" x14ac:dyDescent="0.25">
      <c r="B53" s="46">
        <v>1739501107</v>
      </c>
      <c r="C53" s="37" t="s">
        <v>41</v>
      </c>
      <c r="D53" s="38" t="s">
        <v>38</v>
      </c>
      <c r="E53" s="39">
        <v>2140000</v>
      </c>
      <c r="F53" s="39"/>
      <c r="G53" s="40">
        <v>1300638.6749999998</v>
      </c>
      <c r="H53" s="41"/>
      <c r="I53" s="40">
        <f>[1]Despesa!Q282</f>
        <v>275000</v>
      </c>
    </row>
    <row r="54" spans="2:9" x14ac:dyDescent="0.25">
      <c r="B54" s="46">
        <v>1739501108</v>
      </c>
      <c r="C54" s="37" t="s">
        <v>42</v>
      </c>
      <c r="D54" s="38" t="s">
        <v>38</v>
      </c>
      <c r="E54" s="39">
        <v>2150000</v>
      </c>
      <c r="F54" s="39"/>
      <c r="G54" s="40">
        <v>185805.52500000002</v>
      </c>
      <c r="H54" s="41"/>
      <c r="I54" s="40">
        <f>[1]Despesa!Q283</f>
        <v>275000</v>
      </c>
    </row>
    <row r="55" spans="2:9" ht="5.0999999999999996" customHeight="1" x14ac:dyDescent="0.25">
      <c r="B55" s="16"/>
      <c r="C55" s="17"/>
      <c r="D55" s="18"/>
      <c r="E55" s="19"/>
      <c r="F55" s="19"/>
      <c r="G55" s="20"/>
      <c r="H55" s="15"/>
      <c r="I55" s="20"/>
    </row>
    <row r="56" spans="2:9" x14ac:dyDescent="0.25">
      <c r="B56" s="26">
        <v>1740000000</v>
      </c>
      <c r="C56" s="37"/>
      <c r="D56" s="31" t="s">
        <v>43</v>
      </c>
      <c r="E56" s="39"/>
      <c r="F56" s="39"/>
      <c r="G56" s="33">
        <f>G57</f>
        <v>9000</v>
      </c>
      <c r="H56" s="34"/>
      <c r="I56" s="33">
        <f>I57</f>
        <v>4000</v>
      </c>
    </row>
    <row r="57" spans="2:9" x14ac:dyDescent="0.25">
      <c r="B57" s="26">
        <v>1741010000</v>
      </c>
      <c r="C57" s="37"/>
      <c r="D57" s="31" t="s">
        <v>44</v>
      </c>
      <c r="E57" s="39"/>
      <c r="F57" s="39"/>
      <c r="G57" s="33">
        <f>G58</f>
        <v>9000</v>
      </c>
      <c r="H57" s="34"/>
      <c r="I57" s="33">
        <f>I58</f>
        <v>4000</v>
      </c>
    </row>
    <row r="58" spans="2:9" x14ac:dyDescent="0.25">
      <c r="B58" s="26">
        <v>1741010100</v>
      </c>
      <c r="C58" s="37"/>
      <c r="D58" s="31" t="s">
        <v>45</v>
      </c>
      <c r="E58" s="39"/>
      <c r="F58" s="39"/>
      <c r="G58" s="33">
        <f>SUM(G59:G62)</f>
        <v>9000</v>
      </c>
      <c r="H58" s="34"/>
      <c r="I58" s="33">
        <f>SUM(I59:I62)</f>
        <v>4000</v>
      </c>
    </row>
    <row r="59" spans="2:9" x14ac:dyDescent="0.25">
      <c r="B59" s="36">
        <v>1741010101</v>
      </c>
      <c r="C59" s="37" t="s">
        <v>46</v>
      </c>
      <c r="D59" s="38" t="s">
        <v>45</v>
      </c>
      <c r="E59" s="39">
        <v>10000</v>
      </c>
      <c r="F59" s="39"/>
      <c r="G59" s="40">
        <v>4500</v>
      </c>
      <c r="H59" s="41"/>
      <c r="I59" s="40">
        <v>1000</v>
      </c>
    </row>
    <row r="60" spans="2:9" x14ac:dyDescent="0.25">
      <c r="B60" s="36">
        <v>1741010102</v>
      </c>
      <c r="C60" s="37" t="s">
        <v>47</v>
      </c>
      <c r="D60" s="38" t="s">
        <v>45</v>
      </c>
      <c r="E60" s="39">
        <v>2130000</v>
      </c>
      <c r="F60" s="39"/>
      <c r="G60" s="40">
        <v>900</v>
      </c>
      <c r="H60" s="41"/>
      <c r="I60" s="40">
        <v>1000</v>
      </c>
    </row>
    <row r="61" spans="2:9" x14ac:dyDescent="0.25">
      <c r="B61" s="36">
        <v>1741010103</v>
      </c>
      <c r="C61" s="37" t="s">
        <v>48</v>
      </c>
      <c r="D61" s="38" t="s">
        <v>45</v>
      </c>
      <c r="E61" s="39">
        <v>2140000</v>
      </c>
      <c r="F61" s="39"/>
      <c r="G61" s="40">
        <v>3150</v>
      </c>
      <c r="H61" s="41"/>
      <c r="I61" s="40">
        <v>1000</v>
      </c>
    </row>
    <row r="62" spans="2:9" x14ac:dyDescent="0.25">
      <c r="B62" s="36">
        <v>1741010104</v>
      </c>
      <c r="C62" s="37" t="s">
        <v>49</v>
      </c>
      <c r="D62" s="38" t="s">
        <v>45</v>
      </c>
      <c r="E62" s="39">
        <v>2150000</v>
      </c>
      <c r="F62" s="39"/>
      <c r="G62" s="40">
        <v>450</v>
      </c>
      <c r="H62" s="41"/>
      <c r="I62" s="40">
        <v>1000</v>
      </c>
    </row>
    <row r="63" spans="2:9" ht="5.0999999999999996" customHeight="1" x14ac:dyDescent="0.25">
      <c r="B63" s="16"/>
      <c r="C63" s="17"/>
      <c r="D63" s="18"/>
      <c r="E63" s="19"/>
      <c r="F63" s="19"/>
      <c r="G63" s="20"/>
      <c r="H63" s="15"/>
      <c r="I63" s="20"/>
    </row>
    <row r="64" spans="2:9" x14ac:dyDescent="0.25">
      <c r="B64" s="26">
        <v>1750000000</v>
      </c>
      <c r="C64" s="27"/>
      <c r="D64" s="31" t="s">
        <v>50</v>
      </c>
      <c r="E64" s="39"/>
      <c r="F64" s="39"/>
      <c r="G64" s="33">
        <f>G65</f>
        <v>9000</v>
      </c>
      <c r="H64" s="34"/>
      <c r="I64" s="33">
        <f>I65</f>
        <v>4000</v>
      </c>
    </row>
    <row r="65" spans="2:9" x14ac:dyDescent="0.25">
      <c r="B65" s="26">
        <v>1750001000</v>
      </c>
      <c r="C65" s="27"/>
      <c r="D65" s="31" t="s">
        <v>50</v>
      </c>
      <c r="E65" s="32"/>
      <c r="F65" s="32"/>
      <c r="G65" s="33">
        <f>G66</f>
        <v>9000</v>
      </c>
      <c r="H65" s="34"/>
      <c r="I65" s="33">
        <f>I66</f>
        <v>4000</v>
      </c>
    </row>
    <row r="66" spans="2:9" x14ac:dyDescent="0.25">
      <c r="B66" s="26">
        <v>1750001100</v>
      </c>
      <c r="C66" s="27"/>
      <c r="D66" s="31" t="s">
        <v>51</v>
      </c>
      <c r="E66" s="32"/>
      <c r="F66" s="32"/>
      <c r="G66" s="33">
        <f>SUM(G67:G70)</f>
        <v>9000</v>
      </c>
      <c r="H66" s="34"/>
      <c r="I66" s="33">
        <f>SUM(I67:I70)</f>
        <v>4000</v>
      </c>
    </row>
    <row r="67" spans="2:9" x14ac:dyDescent="0.25">
      <c r="B67" s="36">
        <v>1750001101</v>
      </c>
      <c r="C67" s="37" t="s">
        <v>52</v>
      </c>
      <c r="D67" s="38" t="s">
        <v>51</v>
      </c>
      <c r="E67" s="39">
        <v>10000</v>
      </c>
      <c r="F67" s="39"/>
      <c r="G67" s="40">
        <v>4500</v>
      </c>
      <c r="H67" s="41"/>
      <c r="I67" s="40">
        <v>1000</v>
      </c>
    </row>
    <row r="68" spans="2:9" x14ac:dyDescent="0.25">
      <c r="B68" s="36">
        <v>1750001102</v>
      </c>
      <c r="C68" s="37" t="s">
        <v>53</v>
      </c>
      <c r="D68" s="38" t="s">
        <v>51</v>
      </c>
      <c r="E68" s="39">
        <v>2130000</v>
      </c>
      <c r="F68" s="39"/>
      <c r="G68" s="40">
        <v>900</v>
      </c>
      <c r="H68" s="41"/>
      <c r="I68" s="40">
        <v>1000</v>
      </c>
    </row>
    <row r="69" spans="2:9" x14ac:dyDescent="0.25">
      <c r="B69" s="36">
        <v>1750001103</v>
      </c>
      <c r="C69" s="37" t="s">
        <v>54</v>
      </c>
      <c r="D69" s="38" t="s">
        <v>51</v>
      </c>
      <c r="E69" s="39">
        <v>2140000</v>
      </c>
      <c r="F69" s="39"/>
      <c r="G69" s="40">
        <v>3150</v>
      </c>
      <c r="H69" s="41"/>
      <c r="I69" s="40">
        <v>1000</v>
      </c>
    </row>
    <row r="70" spans="2:9" x14ac:dyDescent="0.25">
      <c r="B70" s="36">
        <v>1750001104</v>
      </c>
      <c r="C70" s="37" t="s">
        <v>55</v>
      </c>
      <c r="D70" s="38" t="s">
        <v>51</v>
      </c>
      <c r="E70" s="39">
        <v>2150000</v>
      </c>
      <c r="F70" s="39"/>
      <c r="G70" s="40">
        <v>450</v>
      </c>
      <c r="H70" s="41"/>
      <c r="I70" s="40">
        <v>1000</v>
      </c>
    </row>
    <row r="71" spans="2:9" ht="5.0999999999999996" customHeight="1" x14ac:dyDescent="0.25">
      <c r="B71" s="16"/>
      <c r="C71" s="17"/>
      <c r="D71" s="18"/>
      <c r="E71" s="19"/>
      <c r="F71" s="19"/>
      <c r="G71" s="20"/>
      <c r="H71" s="15"/>
      <c r="I71" s="20"/>
    </row>
    <row r="72" spans="2:9" x14ac:dyDescent="0.25">
      <c r="B72" s="26">
        <v>1760000000</v>
      </c>
      <c r="C72" s="27"/>
      <c r="D72" s="31" t="s">
        <v>56</v>
      </c>
      <c r="E72" s="32"/>
      <c r="F72" s="32"/>
      <c r="G72" s="33">
        <f>G73</f>
        <v>9000</v>
      </c>
      <c r="H72" s="34"/>
      <c r="I72" s="33">
        <f>I73</f>
        <v>4000</v>
      </c>
    </row>
    <row r="73" spans="2:9" x14ac:dyDescent="0.25">
      <c r="B73" s="26">
        <v>1760001000</v>
      </c>
      <c r="C73" s="27"/>
      <c r="D73" s="31" t="s">
        <v>56</v>
      </c>
      <c r="E73" s="32"/>
      <c r="F73" s="32"/>
      <c r="G73" s="33">
        <f>G74</f>
        <v>9000</v>
      </c>
      <c r="H73" s="34"/>
      <c r="I73" s="33">
        <f>I74</f>
        <v>4000</v>
      </c>
    </row>
    <row r="74" spans="2:9" x14ac:dyDescent="0.25">
      <c r="B74" s="26">
        <v>1760001100</v>
      </c>
      <c r="C74" s="27"/>
      <c r="D74" s="31" t="s">
        <v>57</v>
      </c>
      <c r="E74" s="32"/>
      <c r="F74" s="32"/>
      <c r="G74" s="33">
        <f>SUM(G75:G78)</f>
        <v>9000</v>
      </c>
      <c r="H74" s="34"/>
      <c r="I74" s="33">
        <f>SUM(I75:I78)</f>
        <v>4000</v>
      </c>
    </row>
    <row r="75" spans="2:9" x14ac:dyDescent="0.25">
      <c r="B75" s="36">
        <v>1760001101</v>
      </c>
      <c r="C75" s="37" t="s">
        <v>58</v>
      </c>
      <c r="D75" s="38" t="s">
        <v>57</v>
      </c>
      <c r="E75" s="39">
        <v>10000</v>
      </c>
      <c r="F75" s="39"/>
      <c r="G75" s="40">
        <v>4500</v>
      </c>
      <c r="H75" s="41"/>
      <c r="I75" s="40">
        <v>1000</v>
      </c>
    </row>
    <row r="76" spans="2:9" x14ac:dyDescent="0.25">
      <c r="B76" s="36">
        <v>1760001102</v>
      </c>
      <c r="C76" s="37" t="s">
        <v>59</v>
      </c>
      <c r="D76" s="38" t="s">
        <v>57</v>
      </c>
      <c r="E76" s="39">
        <v>2130000</v>
      </c>
      <c r="F76" s="39"/>
      <c r="G76" s="40">
        <v>900</v>
      </c>
      <c r="H76" s="41"/>
      <c r="I76" s="40">
        <v>1000</v>
      </c>
    </row>
    <row r="77" spans="2:9" x14ac:dyDescent="0.25">
      <c r="B77" s="36">
        <v>1760001103</v>
      </c>
      <c r="C77" s="37" t="s">
        <v>60</v>
      </c>
      <c r="D77" s="38" t="s">
        <v>57</v>
      </c>
      <c r="E77" s="39">
        <v>2140000</v>
      </c>
      <c r="F77" s="39"/>
      <c r="G77" s="40">
        <v>3150</v>
      </c>
      <c r="H77" s="41"/>
      <c r="I77" s="40">
        <v>1000</v>
      </c>
    </row>
    <row r="78" spans="2:9" x14ac:dyDescent="0.25">
      <c r="B78" s="36">
        <v>1760001104</v>
      </c>
      <c r="C78" s="37" t="s">
        <v>61</v>
      </c>
      <c r="D78" s="38" t="s">
        <v>57</v>
      </c>
      <c r="E78" s="39">
        <v>2150000</v>
      </c>
      <c r="F78" s="39"/>
      <c r="G78" s="40">
        <v>450</v>
      </c>
      <c r="H78" s="41"/>
      <c r="I78" s="40">
        <v>1000</v>
      </c>
    </row>
    <row r="79" spans="2:9" ht="5.0999999999999996" customHeight="1" x14ac:dyDescent="0.25">
      <c r="B79" s="16"/>
      <c r="C79" s="17"/>
      <c r="D79" s="18"/>
      <c r="E79" s="19"/>
      <c r="F79" s="19"/>
      <c r="G79" s="20"/>
      <c r="H79" s="15"/>
      <c r="I79" s="20"/>
    </row>
    <row r="80" spans="2:9" x14ac:dyDescent="0.25">
      <c r="B80" s="26">
        <v>1770000000</v>
      </c>
      <c r="C80" s="27"/>
      <c r="D80" s="31" t="s">
        <v>62</v>
      </c>
      <c r="E80" s="32"/>
      <c r="F80" s="32"/>
      <c r="G80" s="33">
        <f>G81</f>
        <v>9000</v>
      </c>
      <c r="H80" s="34"/>
      <c r="I80" s="33">
        <f>I81</f>
        <v>4000</v>
      </c>
    </row>
    <row r="81" spans="2:9" x14ac:dyDescent="0.25">
      <c r="B81" s="26">
        <v>1770001000</v>
      </c>
      <c r="C81" s="27"/>
      <c r="D81" s="31" t="s">
        <v>62</v>
      </c>
      <c r="E81" s="32"/>
      <c r="F81" s="32"/>
      <c r="G81" s="33">
        <f>G82</f>
        <v>9000</v>
      </c>
      <c r="H81" s="34"/>
      <c r="I81" s="33">
        <f>I82</f>
        <v>4000</v>
      </c>
    </row>
    <row r="82" spans="2:9" x14ac:dyDescent="0.25">
      <c r="B82" s="26">
        <v>1770001100</v>
      </c>
      <c r="C82" s="27"/>
      <c r="D82" s="31" t="s">
        <v>63</v>
      </c>
      <c r="E82" s="32"/>
      <c r="F82" s="32"/>
      <c r="G82" s="33">
        <f>SUM(G83:G86)</f>
        <v>9000</v>
      </c>
      <c r="H82" s="34"/>
      <c r="I82" s="33">
        <f>SUM(I83:I86)</f>
        <v>4000</v>
      </c>
    </row>
    <row r="83" spans="2:9" x14ac:dyDescent="0.25">
      <c r="B83" s="36">
        <v>1770001101</v>
      </c>
      <c r="C83" s="37" t="s">
        <v>64</v>
      </c>
      <c r="D83" s="38" t="s">
        <v>63</v>
      </c>
      <c r="E83" s="39">
        <v>10000</v>
      </c>
      <c r="F83" s="39"/>
      <c r="G83" s="40">
        <v>4500</v>
      </c>
      <c r="H83" s="41"/>
      <c r="I83" s="40">
        <v>1000</v>
      </c>
    </row>
    <row r="84" spans="2:9" x14ac:dyDescent="0.25">
      <c r="B84" s="36">
        <v>1770001102</v>
      </c>
      <c r="C84" s="37" t="s">
        <v>65</v>
      </c>
      <c r="D84" s="38" t="s">
        <v>63</v>
      </c>
      <c r="E84" s="39">
        <v>2130000</v>
      </c>
      <c r="F84" s="39"/>
      <c r="G84" s="40">
        <v>900</v>
      </c>
      <c r="H84" s="41"/>
      <c r="I84" s="40">
        <v>1000</v>
      </c>
    </row>
    <row r="85" spans="2:9" x14ac:dyDescent="0.25">
      <c r="B85" s="36">
        <v>1770001103</v>
      </c>
      <c r="C85" s="37" t="s">
        <v>66</v>
      </c>
      <c r="D85" s="38" t="s">
        <v>63</v>
      </c>
      <c r="E85" s="39">
        <v>2140000</v>
      </c>
      <c r="F85" s="39"/>
      <c r="G85" s="40">
        <v>3150</v>
      </c>
      <c r="H85" s="41"/>
      <c r="I85" s="40">
        <v>1000</v>
      </c>
    </row>
    <row r="86" spans="2:9" x14ac:dyDescent="0.25">
      <c r="B86" s="36">
        <v>1770001104</v>
      </c>
      <c r="C86" s="37" t="s">
        <v>67</v>
      </c>
      <c r="D86" s="38" t="s">
        <v>63</v>
      </c>
      <c r="E86" s="39">
        <v>2150000</v>
      </c>
      <c r="F86" s="39"/>
      <c r="G86" s="40">
        <v>450</v>
      </c>
      <c r="H86" s="41"/>
      <c r="I86" s="40">
        <v>1000</v>
      </c>
    </row>
    <row r="87" spans="2:9" ht="5.0999999999999996" customHeight="1" x14ac:dyDescent="0.25">
      <c r="B87" s="16"/>
      <c r="C87" s="17"/>
      <c r="D87" s="18"/>
      <c r="E87" s="19"/>
      <c r="F87" s="19"/>
      <c r="G87" s="20"/>
      <c r="H87" s="15"/>
      <c r="I87" s="20"/>
    </row>
    <row r="88" spans="2:9" x14ac:dyDescent="0.25">
      <c r="B88" s="26">
        <v>1780000000</v>
      </c>
      <c r="C88" s="37"/>
      <c r="D88" s="31" t="s">
        <v>68</v>
      </c>
      <c r="E88" s="39"/>
      <c r="F88" s="39"/>
      <c r="G88" s="33">
        <f>G89</f>
        <v>9000</v>
      </c>
      <c r="H88" s="34"/>
      <c r="I88" s="33">
        <f>I89</f>
        <v>4000</v>
      </c>
    </row>
    <row r="89" spans="2:9" x14ac:dyDescent="0.25">
      <c r="B89" s="26">
        <v>1780001000</v>
      </c>
      <c r="C89" s="37"/>
      <c r="D89" s="31" t="s">
        <v>68</v>
      </c>
      <c r="E89" s="39"/>
      <c r="F89" s="39"/>
      <c r="G89" s="33">
        <f>G90</f>
        <v>9000</v>
      </c>
      <c r="H89" s="34"/>
      <c r="I89" s="33">
        <f>I90</f>
        <v>4000</v>
      </c>
    </row>
    <row r="90" spans="2:9" x14ac:dyDescent="0.25">
      <c r="B90" s="26">
        <v>1780001100</v>
      </c>
      <c r="C90" s="37"/>
      <c r="D90" s="31" t="s">
        <v>69</v>
      </c>
      <c r="E90" s="39"/>
      <c r="F90" s="39"/>
      <c r="G90" s="33">
        <f>SUM(G91:G94)</f>
        <v>9000</v>
      </c>
      <c r="H90" s="34"/>
      <c r="I90" s="33">
        <f>SUM(I91:I94)</f>
        <v>4000</v>
      </c>
    </row>
    <row r="91" spans="2:9" x14ac:dyDescent="0.25">
      <c r="B91" s="36">
        <v>1780001101</v>
      </c>
      <c r="C91" s="37" t="s">
        <v>70</v>
      </c>
      <c r="D91" s="38" t="s">
        <v>69</v>
      </c>
      <c r="E91" s="39">
        <v>10000</v>
      </c>
      <c r="F91" s="39"/>
      <c r="G91" s="40">
        <v>4500</v>
      </c>
      <c r="H91" s="41"/>
      <c r="I91" s="40">
        <v>1000</v>
      </c>
    </row>
    <row r="92" spans="2:9" x14ac:dyDescent="0.25">
      <c r="B92" s="36">
        <v>1780001102</v>
      </c>
      <c r="C92" s="37" t="s">
        <v>71</v>
      </c>
      <c r="D92" s="38" t="s">
        <v>69</v>
      </c>
      <c r="E92" s="39">
        <v>2130000</v>
      </c>
      <c r="F92" s="39"/>
      <c r="G92" s="40">
        <v>900</v>
      </c>
      <c r="H92" s="41"/>
      <c r="I92" s="40">
        <v>1000</v>
      </c>
    </row>
    <row r="93" spans="2:9" x14ac:dyDescent="0.25">
      <c r="B93" s="36">
        <v>1780001103</v>
      </c>
      <c r="C93" s="37" t="s">
        <v>72</v>
      </c>
      <c r="D93" s="38" t="s">
        <v>69</v>
      </c>
      <c r="E93" s="39">
        <v>2140000</v>
      </c>
      <c r="F93" s="39"/>
      <c r="G93" s="40">
        <v>3150</v>
      </c>
      <c r="H93" s="41"/>
      <c r="I93" s="40">
        <v>1000</v>
      </c>
    </row>
    <row r="94" spans="2:9" x14ac:dyDescent="0.25">
      <c r="B94" s="36">
        <v>1780001104</v>
      </c>
      <c r="C94" s="37" t="s">
        <v>73</v>
      </c>
      <c r="D94" s="38" t="s">
        <v>69</v>
      </c>
      <c r="E94" s="39">
        <v>2150000</v>
      </c>
      <c r="F94" s="39"/>
      <c r="G94" s="40">
        <v>450</v>
      </c>
      <c r="H94" s="41"/>
      <c r="I94" s="40">
        <v>1000</v>
      </c>
    </row>
    <row r="95" spans="2:9" ht="5.0999999999999996" customHeight="1" x14ac:dyDescent="0.25">
      <c r="B95" s="16"/>
      <c r="C95" s="17"/>
      <c r="D95" s="18"/>
      <c r="E95" s="19"/>
      <c r="F95" s="19"/>
      <c r="G95" s="20"/>
      <c r="H95" s="15"/>
      <c r="I95" s="20"/>
    </row>
    <row r="96" spans="2:9" x14ac:dyDescent="0.25">
      <c r="B96" s="26">
        <v>1900000000</v>
      </c>
      <c r="C96" s="37"/>
      <c r="D96" s="31" t="s">
        <v>74</v>
      </c>
      <c r="E96" s="32"/>
      <c r="F96" s="32"/>
      <c r="G96" s="33">
        <f>G97</f>
        <v>9000</v>
      </c>
      <c r="H96" s="34"/>
      <c r="I96" s="33">
        <f>I97</f>
        <v>4000</v>
      </c>
    </row>
    <row r="97" spans="2:9" x14ac:dyDescent="0.25">
      <c r="B97" s="26">
        <v>1990990000</v>
      </c>
      <c r="C97" s="37"/>
      <c r="D97" s="31" t="s">
        <v>75</v>
      </c>
      <c r="E97" s="32"/>
      <c r="F97" s="32"/>
      <c r="G97" s="33">
        <f>G98</f>
        <v>9000</v>
      </c>
      <c r="H97" s="34"/>
      <c r="I97" s="33">
        <f>I98</f>
        <v>4000</v>
      </c>
    </row>
    <row r="98" spans="2:9" x14ac:dyDescent="0.25">
      <c r="B98" s="26">
        <v>1990991000</v>
      </c>
      <c r="C98" s="37"/>
      <c r="D98" s="31" t="s">
        <v>76</v>
      </c>
      <c r="E98" s="32"/>
      <c r="F98" s="32"/>
      <c r="G98" s="33">
        <f>G99</f>
        <v>9000</v>
      </c>
      <c r="H98" s="34"/>
      <c r="I98" s="33">
        <f>I99</f>
        <v>4000</v>
      </c>
    </row>
    <row r="99" spans="2:9" x14ac:dyDescent="0.25">
      <c r="B99" s="26">
        <v>1990991100</v>
      </c>
      <c r="C99" s="37"/>
      <c r="D99" s="31" t="s">
        <v>77</v>
      </c>
      <c r="E99" s="32"/>
      <c r="F99" s="32"/>
      <c r="G99" s="33">
        <f>SUM(G100:G103)</f>
        <v>9000</v>
      </c>
      <c r="H99" s="34"/>
      <c r="I99" s="33">
        <f>SUM(I100:I103)</f>
        <v>4000</v>
      </c>
    </row>
    <row r="100" spans="2:9" x14ac:dyDescent="0.25">
      <c r="B100" s="36">
        <v>1990991101</v>
      </c>
      <c r="C100" s="37" t="s">
        <v>78</v>
      </c>
      <c r="D100" s="38" t="s">
        <v>77</v>
      </c>
      <c r="E100" s="39">
        <v>10000</v>
      </c>
      <c r="F100" s="39"/>
      <c r="G100" s="40">
        <v>4500</v>
      </c>
      <c r="H100" s="41"/>
      <c r="I100" s="40">
        <v>1000</v>
      </c>
    </row>
    <row r="101" spans="2:9" x14ac:dyDescent="0.25">
      <c r="B101" s="36">
        <v>1990991102</v>
      </c>
      <c r="C101" s="37" t="s">
        <v>79</v>
      </c>
      <c r="D101" s="38" t="s">
        <v>77</v>
      </c>
      <c r="E101" s="39">
        <v>2130000</v>
      </c>
      <c r="F101" s="39"/>
      <c r="G101" s="40">
        <v>900</v>
      </c>
      <c r="H101" s="41"/>
      <c r="I101" s="40">
        <v>1000</v>
      </c>
    </row>
    <row r="102" spans="2:9" x14ac:dyDescent="0.25">
      <c r="B102" s="36">
        <v>1990991103</v>
      </c>
      <c r="C102" s="37" t="s">
        <v>80</v>
      </c>
      <c r="D102" s="38" t="s">
        <v>77</v>
      </c>
      <c r="E102" s="39">
        <v>2140000</v>
      </c>
      <c r="F102" s="39"/>
      <c r="G102" s="40">
        <v>3150</v>
      </c>
      <c r="H102" s="41"/>
      <c r="I102" s="40">
        <v>1000</v>
      </c>
    </row>
    <row r="103" spans="2:9" x14ac:dyDescent="0.25">
      <c r="B103" s="36">
        <v>1990991104</v>
      </c>
      <c r="C103" s="37" t="s">
        <v>81</v>
      </c>
      <c r="D103" s="38" t="s">
        <v>77</v>
      </c>
      <c r="E103" s="39">
        <v>2150000</v>
      </c>
      <c r="F103" s="39"/>
      <c r="G103" s="40">
        <v>450</v>
      </c>
      <c r="H103" s="41"/>
      <c r="I103" s="40">
        <v>1000</v>
      </c>
    </row>
    <row r="104" spans="2:9" ht="5.0999999999999996" customHeight="1" x14ac:dyDescent="0.25">
      <c r="B104" s="16"/>
      <c r="C104" s="17"/>
      <c r="D104" s="18"/>
      <c r="E104" s="19"/>
      <c r="F104" s="19"/>
      <c r="G104" s="20"/>
      <c r="H104" s="15"/>
      <c r="I104" s="20"/>
    </row>
    <row r="105" spans="2:9" x14ac:dyDescent="0.25">
      <c r="B105" s="26">
        <v>2000000000</v>
      </c>
      <c r="C105" s="37"/>
      <c r="D105" s="31" t="s">
        <v>82</v>
      </c>
      <c r="E105" s="48"/>
      <c r="F105" s="48"/>
      <c r="G105" s="33">
        <f>G106</f>
        <v>9000</v>
      </c>
      <c r="H105" s="34"/>
      <c r="I105" s="33">
        <f>I106</f>
        <v>280000</v>
      </c>
    </row>
    <row r="106" spans="2:9" x14ac:dyDescent="0.25">
      <c r="B106" s="26">
        <v>2438000000</v>
      </c>
      <c r="C106" s="37"/>
      <c r="D106" s="31" t="s">
        <v>29</v>
      </c>
      <c r="E106" s="32"/>
      <c r="F106" s="32"/>
      <c r="G106" s="33">
        <f>G107</f>
        <v>9000</v>
      </c>
      <c r="H106" s="34"/>
      <c r="I106" s="33">
        <f>I107</f>
        <v>280000</v>
      </c>
    </row>
    <row r="107" spans="2:9" x14ac:dyDescent="0.25">
      <c r="B107" s="26">
        <v>2438010000</v>
      </c>
      <c r="C107" s="37"/>
      <c r="D107" s="31" t="s">
        <v>31</v>
      </c>
      <c r="E107" s="32"/>
      <c r="F107" s="32"/>
      <c r="G107" s="33">
        <f>G108</f>
        <v>9000</v>
      </c>
      <c r="H107" s="34"/>
      <c r="I107" s="33">
        <f>I108</f>
        <v>280000</v>
      </c>
    </row>
    <row r="108" spans="2:9" x14ac:dyDescent="0.25">
      <c r="B108" s="26">
        <v>2438011000</v>
      </c>
      <c r="C108" s="37"/>
      <c r="D108" s="31" t="s">
        <v>31</v>
      </c>
      <c r="E108" s="32"/>
      <c r="F108" s="32"/>
      <c r="G108" s="33">
        <f>G109</f>
        <v>9000</v>
      </c>
      <c r="H108" s="34"/>
      <c r="I108" s="33">
        <f>I109</f>
        <v>280000</v>
      </c>
    </row>
    <row r="109" spans="2:9" x14ac:dyDescent="0.25">
      <c r="B109" s="26">
        <v>2438011100</v>
      </c>
      <c r="C109" s="37"/>
      <c r="D109" s="31" t="s">
        <v>32</v>
      </c>
      <c r="E109" s="32"/>
      <c r="F109" s="32"/>
      <c r="G109" s="33">
        <f>SUM(G110:G113)</f>
        <v>9000</v>
      </c>
      <c r="H109" s="34"/>
      <c r="I109" s="33">
        <f>SUM(I110:I113)</f>
        <v>280000</v>
      </c>
    </row>
    <row r="110" spans="2:9" x14ac:dyDescent="0.25">
      <c r="B110" s="36">
        <v>2438011101</v>
      </c>
      <c r="C110" s="37" t="s">
        <v>83</v>
      </c>
      <c r="D110" s="38" t="s">
        <v>32</v>
      </c>
      <c r="E110" s="39">
        <v>10000</v>
      </c>
      <c r="F110" s="39"/>
      <c r="G110" s="40">
        <v>4500</v>
      </c>
      <c r="H110" s="41"/>
      <c r="I110" s="40">
        <v>169000</v>
      </c>
    </row>
    <row r="111" spans="2:9" x14ac:dyDescent="0.25">
      <c r="B111" s="36">
        <v>2438011102</v>
      </c>
      <c r="C111" s="37" t="s">
        <v>84</v>
      </c>
      <c r="D111" s="38" t="s">
        <v>32</v>
      </c>
      <c r="E111" s="39">
        <v>2130000</v>
      </c>
      <c r="F111" s="39"/>
      <c r="G111" s="40">
        <v>900</v>
      </c>
      <c r="H111" s="41"/>
      <c r="I111" s="40">
        <v>37000</v>
      </c>
    </row>
    <row r="112" spans="2:9" x14ac:dyDescent="0.25">
      <c r="B112" s="36">
        <v>2438011103</v>
      </c>
      <c r="C112" s="37" t="s">
        <v>85</v>
      </c>
      <c r="D112" s="38" t="s">
        <v>32</v>
      </c>
      <c r="E112" s="39">
        <v>2140000</v>
      </c>
      <c r="F112" s="39"/>
      <c r="G112" s="40">
        <v>3150</v>
      </c>
      <c r="H112" s="41"/>
      <c r="I112" s="40">
        <v>37000</v>
      </c>
    </row>
    <row r="113" spans="2:10" x14ac:dyDescent="0.25">
      <c r="B113" s="36">
        <v>2438011104</v>
      </c>
      <c r="C113" s="37" t="s">
        <v>86</v>
      </c>
      <c r="D113" s="38" t="s">
        <v>32</v>
      </c>
      <c r="E113" s="39">
        <v>2150000</v>
      </c>
      <c r="F113" s="39"/>
      <c r="G113" s="40">
        <v>450</v>
      </c>
      <c r="H113" s="41"/>
      <c r="I113" s="40">
        <v>37000</v>
      </c>
    </row>
    <row r="114" spans="2:10" ht="5.0999999999999996" customHeight="1" x14ac:dyDescent="0.25">
      <c r="B114" s="49"/>
      <c r="C114" s="50"/>
      <c r="D114" s="51"/>
      <c r="E114" s="52"/>
      <c r="F114" s="52"/>
      <c r="G114" s="20"/>
      <c r="H114" s="15"/>
      <c r="I114" s="20"/>
    </row>
    <row r="115" spans="2:10" x14ac:dyDescent="0.25">
      <c r="D115" s="55" t="s">
        <v>87</v>
      </c>
      <c r="E115" s="56"/>
      <c r="F115" s="57"/>
      <c r="G115" s="58">
        <f>G11+G105</f>
        <v>7522220.9999999991</v>
      </c>
      <c r="H115" s="15"/>
      <c r="I115" s="59">
        <f>I11+I105</f>
        <v>9991000</v>
      </c>
    </row>
    <row r="116" spans="2:10" s="63" customFormat="1" x14ac:dyDescent="0.25">
      <c r="B116" s="60"/>
      <c r="C116" s="61"/>
      <c r="D116" s="62"/>
      <c r="E116" s="62"/>
      <c r="F116" s="62"/>
      <c r="G116" s="62"/>
      <c r="H116" s="62"/>
      <c r="I116" s="62"/>
      <c r="J116" s="62"/>
    </row>
    <row r="117" spans="2:10" s="63" customFormat="1" x14ac:dyDescent="0.25">
      <c r="C117" s="61"/>
      <c r="D117" s="62"/>
      <c r="E117" s="62"/>
      <c r="F117" s="62"/>
      <c r="G117" s="62"/>
      <c r="H117" s="62"/>
      <c r="I117" s="62"/>
      <c r="J117" s="62"/>
    </row>
    <row r="118" spans="2:10" s="63" customFormat="1" x14ac:dyDescent="0.25">
      <c r="B118" s="3" t="s">
        <v>0</v>
      </c>
      <c r="C118" s="61"/>
      <c r="D118" s="62"/>
      <c r="E118" s="62"/>
      <c r="F118" s="62"/>
      <c r="G118" s="62"/>
      <c r="H118" s="62"/>
      <c r="I118" s="62"/>
      <c r="J118" s="62"/>
    </row>
    <row r="119" spans="2:10" s="63" customFormat="1" x14ac:dyDescent="0.25">
      <c r="B119" s="3"/>
      <c r="C119" s="61"/>
      <c r="D119" s="62"/>
      <c r="E119" s="62"/>
      <c r="F119" s="62"/>
      <c r="G119" s="62"/>
      <c r="H119" s="62"/>
      <c r="I119" s="62"/>
      <c r="J119" s="62"/>
    </row>
    <row r="120" spans="2:10" s="63" customFormat="1" x14ac:dyDescent="0.25">
      <c r="B120" s="64" t="s">
        <v>1</v>
      </c>
      <c r="C120" s="65"/>
      <c r="D120" s="66" t="s">
        <v>3</v>
      </c>
      <c r="E120" s="64" t="s">
        <v>4</v>
      </c>
      <c r="F120" s="64" t="s">
        <v>5</v>
      </c>
      <c r="G120" s="67">
        <v>2021</v>
      </c>
      <c r="H120" s="68"/>
      <c r="I120" s="67">
        <v>2022</v>
      </c>
      <c r="J120" s="62"/>
    </row>
    <row r="121" spans="2:10" s="63" customFormat="1" x14ac:dyDescent="0.25">
      <c r="B121" s="69">
        <v>1000000000</v>
      </c>
      <c r="C121" s="70"/>
      <c r="D121" s="28" t="s">
        <v>6</v>
      </c>
      <c r="E121" s="29"/>
      <c r="F121" s="29"/>
      <c r="G121" s="30">
        <f>SUBTOTAL(9,G122:G125)</f>
        <v>7513220.9999999991</v>
      </c>
      <c r="H121" s="15"/>
      <c r="I121" s="30">
        <f>SUBTOTAL(9,I122:I125)</f>
        <v>9711000</v>
      </c>
      <c r="J121" s="62"/>
    </row>
    <row r="122" spans="2:10" s="63" customFormat="1" x14ac:dyDescent="0.25">
      <c r="B122" s="71"/>
      <c r="C122" s="72"/>
      <c r="D122" s="73" t="s">
        <v>88</v>
      </c>
      <c r="E122" s="74">
        <v>10000</v>
      </c>
      <c r="F122" s="75"/>
      <c r="G122" s="76">
        <f>G17+G25+G33+G45+G51+G59+G67+G75+G83+G91+G100</f>
        <v>3756610.5</v>
      </c>
      <c r="H122" s="62"/>
      <c r="I122" s="76">
        <f>I17+I25+I33+I45+I51+I59+I67+I75+I83+I91+I100</f>
        <v>6054000</v>
      </c>
      <c r="J122" s="62"/>
    </row>
    <row r="123" spans="2:10" s="63" customFormat="1" ht="31.5" x14ac:dyDescent="0.25">
      <c r="B123" s="71"/>
      <c r="C123" s="72"/>
      <c r="D123" s="77" t="s">
        <v>89</v>
      </c>
      <c r="E123" s="74">
        <v>2130000</v>
      </c>
      <c r="F123" s="75"/>
      <c r="G123" s="76">
        <f>G18+G26+G34+G46+G52+G60+G68+G76+G84+G92+G101</f>
        <v>751322.10000000009</v>
      </c>
      <c r="H123" s="62"/>
      <c r="I123" s="76">
        <f>I18+I26+I34+I46+I52+I60+I68+I76+I84+I92+I101</f>
        <v>1219000</v>
      </c>
      <c r="J123" s="62"/>
    </row>
    <row r="124" spans="2:10" s="63" customFormat="1" ht="47.25" x14ac:dyDescent="0.25">
      <c r="B124" s="71"/>
      <c r="C124" s="72"/>
      <c r="D124" s="77" t="s">
        <v>90</v>
      </c>
      <c r="E124" s="74">
        <v>2140000</v>
      </c>
      <c r="F124" s="75"/>
      <c r="G124" s="76">
        <f>G19+G27+G35+G47+G53+G61+G69+G77+G85+G93+G102</f>
        <v>2629627.3499999996</v>
      </c>
      <c r="H124" s="62"/>
      <c r="I124" s="76">
        <f>I19+I27+I35+I47+I53+I61+I69+I77+I85+I93+I102</f>
        <v>1219000</v>
      </c>
      <c r="J124" s="62"/>
    </row>
    <row r="125" spans="2:10" s="63" customFormat="1" ht="47.25" x14ac:dyDescent="0.25">
      <c r="B125" s="71"/>
      <c r="C125" s="72"/>
      <c r="D125" s="77" t="s">
        <v>91</v>
      </c>
      <c r="E125" s="74">
        <v>2150000</v>
      </c>
      <c r="F125" s="75"/>
      <c r="G125" s="76">
        <f>G20+G28+G36+G48+G54+G62+G70+G78+G86+G94+G103</f>
        <v>375661.05000000005</v>
      </c>
      <c r="H125" s="62"/>
      <c r="I125" s="76">
        <f>I20+I28+I36+I48+I54+I62+I70+I78+I86+I94+I103</f>
        <v>1219000</v>
      </c>
      <c r="J125" s="62"/>
    </row>
    <row r="126" spans="2:10" ht="5.0999999999999996" customHeight="1" x14ac:dyDescent="0.25">
      <c r="B126" s="49"/>
      <c r="C126" s="50"/>
      <c r="D126" s="51"/>
      <c r="E126" s="52"/>
      <c r="F126" s="52"/>
      <c r="G126" s="20"/>
      <c r="H126" s="15"/>
      <c r="I126" s="20"/>
    </row>
    <row r="127" spans="2:10" s="63" customFormat="1" x14ac:dyDescent="0.25">
      <c r="B127" s="78">
        <v>2000000000</v>
      </c>
      <c r="C127" s="79"/>
      <c r="D127" s="80" t="s">
        <v>82</v>
      </c>
      <c r="E127" s="48"/>
      <c r="F127" s="48"/>
      <c r="G127" s="30">
        <f>SUBTOTAL(9,G128:G131)</f>
        <v>9000</v>
      </c>
      <c r="H127" s="15"/>
      <c r="I127" s="30">
        <f>SUBTOTAL(9,I128:I131)</f>
        <v>280000</v>
      </c>
      <c r="J127" s="62"/>
    </row>
    <row r="128" spans="2:10" s="63" customFormat="1" x14ac:dyDescent="0.25">
      <c r="B128" s="81"/>
      <c r="C128" s="82"/>
      <c r="D128" s="73" t="s">
        <v>88</v>
      </c>
      <c r="E128" s="74">
        <v>10000</v>
      </c>
      <c r="F128" s="75"/>
      <c r="G128" s="76">
        <f>G110</f>
        <v>4500</v>
      </c>
      <c r="H128" s="62"/>
      <c r="I128" s="76">
        <f>I110</f>
        <v>169000</v>
      </c>
      <c r="J128" s="62"/>
    </row>
    <row r="129" spans="2:10" s="63" customFormat="1" ht="31.5" x14ac:dyDescent="0.25">
      <c r="B129" s="71"/>
      <c r="C129" s="72"/>
      <c r="D129" s="77" t="s">
        <v>89</v>
      </c>
      <c r="E129" s="74">
        <v>2130000</v>
      </c>
      <c r="F129" s="75"/>
      <c r="G129" s="76">
        <f t="shared" ref="G129:I131" si="0">G111</f>
        <v>900</v>
      </c>
      <c r="H129" s="62"/>
      <c r="I129" s="76">
        <f t="shared" si="0"/>
        <v>37000</v>
      </c>
      <c r="J129" s="62"/>
    </row>
    <row r="130" spans="2:10" s="63" customFormat="1" ht="47.25" x14ac:dyDescent="0.25">
      <c r="B130" s="71"/>
      <c r="C130" s="72"/>
      <c r="D130" s="77" t="s">
        <v>90</v>
      </c>
      <c r="E130" s="74">
        <v>2140000</v>
      </c>
      <c r="F130" s="75"/>
      <c r="G130" s="76">
        <f t="shared" si="0"/>
        <v>3150</v>
      </c>
      <c r="H130" s="62"/>
      <c r="I130" s="76">
        <f t="shared" si="0"/>
        <v>37000</v>
      </c>
      <c r="J130" s="62"/>
    </row>
    <row r="131" spans="2:10" s="63" customFormat="1" ht="47.25" x14ac:dyDescent="0.25">
      <c r="B131" s="71"/>
      <c r="C131" s="72"/>
      <c r="D131" s="77" t="s">
        <v>91</v>
      </c>
      <c r="E131" s="74">
        <v>2150000</v>
      </c>
      <c r="F131" s="75"/>
      <c r="G131" s="76">
        <f t="shared" si="0"/>
        <v>450</v>
      </c>
      <c r="H131" s="62"/>
      <c r="I131" s="76">
        <f t="shared" si="0"/>
        <v>37000</v>
      </c>
      <c r="J131" s="62"/>
    </row>
    <row r="132" spans="2:10" ht="5.0999999999999996" customHeight="1" x14ac:dyDescent="0.25">
      <c r="B132" s="49"/>
      <c r="C132" s="50"/>
      <c r="D132" s="51"/>
      <c r="E132" s="52"/>
      <c r="F132" s="52"/>
      <c r="G132" s="20"/>
      <c r="H132" s="15"/>
      <c r="I132" s="20"/>
    </row>
    <row r="133" spans="2:10" s="63" customFormat="1" x14ac:dyDescent="0.25">
      <c r="B133" s="71"/>
      <c r="C133" s="72"/>
      <c r="D133" s="83" t="s">
        <v>92</v>
      </c>
      <c r="E133" s="84" t="s">
        <v>93</v>
      </c>
      <c r="F133" s="84"/>
      <c r="G133" s="30">
        <f>SUBTOTAL(9,G134:G137)</f>
        <v>7522220.9999999991</v>
      </c>
      <c r="H133" s="15"/>
      <c r="I133" s="30">
        <f>SUBTOTAL(9,I134:I137)</f>
        <v>9991000</v>
      </c>
      <c r="J133" s="62"/>
    </row>
    <row r="134" spans="2:10" s="63" customFormat="1" x14ac:dyDescent="0.25">
      <c r="B134" s="71"/>
      <c r="C134" s="72"/>
      <c r="D134" s="73" t="s">
        <v>88</v>
      </c>
      <c r="E134" s="74">
        <v>10000</v>
      </c>
      <c r="F134" s="75"/>
      <c r="G134" s="76">
        <f>G122+G128</f>
        <v>3761110.5</v>
      </c>
      <c r="H134" s="62"/>
      <c r="I134" s="76">
        <f>I122+I128</f>
        <v>6223000</v>
      </c>
      <c r="J134" s="62"/>
    </row>
    <row r="135" spans="2:10" s="63" customFormat="1" ht="31.5" x14ac:dyDescent="0.25">
      <c r="B135" s="71"/>
      <c r="C135" s="72"/>
      <c r="D135" s="77" t="s">
        <v>89</v>
      </c>
      <c r="E135" s="74">
        <v>2130000</v>
      </c>
      <c r="F135" s="75"/>
      <c r="G135" s="76">
        <f t="shared" ref="G135:I137" si="1">G123+G129</f>
        <v>752222.10000000009</v>
      </c>
      <c r="H135" s="62"/>
      <c r="I135" s="76">
        <f t="shared" si="1"/>
        <v>1256000</v>
      </c>
      <c r="J135" s="62"/>
    </row>
    <row r="136" spans="2:10" s="63" customFormat="1" ht="47.25" x14ac:dyDescent="0.25">
      <c r="B136" s="71"/>
      <c r="C136" s="72"/>
      <c r="D136" s="77" t="s">
        <v>90</v>
      </c>
      <c r="E136" s="74">
        <v>2140000</v>
      </c>
      <c r="F136" s="75"/>
      <c r="G136" s="76">
        <f t="shared" si="1"/>
        <v>2632777.3499999996</v>
      </c>
      <c r="H136" s="62"/>
      <c r="I136" s="76">
        <f t="shared" si="1"/>
        <v>1256000</v>
      </c>
      <c r="J136" s="62"/>
    </row>
    <row r="137" spans="2:10" s="63" customFormat="1" ht="47.25" x14ac:dyDescent="0.25">
      <c r="B137" s="71"/>
      <c r="C137" s="72"/>
      <c r="D137" s="77" t="s">
        <v>91</v>
      </c>
      <c r="E137" s="74">
        <v>2150000</v>
      </c>
      <c r="F137" s="75"/>
      <c r="G137" s="76">
        <f t="shared" si="1"/>
        <v>376111.05000000005</v>
      </c>
      <c r="H137" s="62"/>
      <c r="I137" s="76">
        <f t="shared" si="1"/>
        <v>1256000</v>
      </c>
      <c r="J137" s="62"/>
    </row>
    <row r="138" spans="2:10" s="63" customFormat="1" x14ac:dyDescent="0.25">
      <c r="B138" s="60"/>
      <c r="C138" s="61"/>
      <c r="D138" s="62"/>
      <c r="E138" s="62"/>
      <c r="F138" s="62"/>
      <c r="G138" s="62"/>
      <c r="H138" s="62"/>
      <c r="I138" s="62"/>
      <c r="J138" s="62"/>
    </row>
  </sheetData>
  <mergeCells count="1">
    <mergeCell ref="B2:I6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7AACF-E23E-44D3-8D9E-1991A182F11A}">
  <dimension ref="B1:W289"/>
  <sheetViews>
    <sheetView tabSelected="1" topLeftCell="J31" workbookViewId="0">
      <selection activeCell="J13" sqref="J13"/>
    </sheetView>
  </sheetViews>
  <sheetFormatPr defaultColWidth="8.85546875" defaultRowHeight="15.75" x14ac:dyDescent="0.25"/>
  <cols>
    <col min="1" max="1" width="3.140625" style="87" customWidth="1"/>
    <col min="2" max="2" width="37.28515625" style="87" customWidth="1"/>
    <col min="3" max="3" width="2.85546875" style="87" customWidth="1"/>
    <col min="4" max="4" width="8.28515625" style="90" bestFit="1" customWidth="1"/>
    <col min="5" max="5" width="10" style="90" bestFit="1" customWidth="1"/>
    <col min="6" max="6" width="9.140625" style="90" bestFit="1" customWidth="1"/>
    <col min="7" max="7" width="18" style="90" bestFit="1" customWidth="1"/>
    <col min="8" max="8" width="28.140625" style="90" customWidth="1"/>
    <col min="9" max="9" width="6.5703125" style="90" bestFit="1" customWidth="1"/>
    <col min="10" max="10" width="6.5703125" style="87" bestFit="1" customWidth="1"/>
    <col min="11" max="11" width="9.7109375" style="90" bestFit="1" customWidth="1"/>
    <col min="12" max="12" width="90.28515625" style="87" bestFit="1" customWidth="1"/>
    <col min="13" max="13" width="9.7109375" style="90" bestFit="1" customWidth="1"/>
    <col min="14" max="14" width="10.7109375" style="90" bestFit="1" customWidth="1"/>
    <col min="15" max="15" width="11.5703125" style="93" bestFit="1" customWidth="1"/>
    <col min="16" max="16" width="4" style="87" customWidth="1"/>
    <col min="17" max="17" width="11.5703125" style="93" bestFit="1" customWidth="1"/>
    <col min="18" max="18" width="12.42578125" style="88" bestFit="1" customWidth="1"/>
    <col min="19" max="19" width="9.85546875" style="87" bestFit="1" customWidth="1"/>
    <col min="20" max="20" width="12.85546875" style="87" bestFit="1" customWidth="1"/>
    <col min="21" max="16384" width="8.85546875" style="87"/>
  </cols>
  <sheetData>
    <row r="1" spans="2:18" x14ac:dyDescent="0.25"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Q1" s="87"/>
    </row>
    <row r="2" spans="2:18" x14ac:dyDescent="0.25"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Q2" s="87"/>
    </row>
    <row r="3" spans="2:18" x14ac:dyDescent="0.25"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Q3" s="87"/>
    </row>
    <row r="4" spans="2:18" x14ac:dyDescent="0.25"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Q4" s="87"/>
    </row>
    <row r="5" spans="2:18" x14ac:dyDescent="0.25">
      <c r="B5" s="3" t="s">
        <v>94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Q5" s="87"/>
    </row>
    <row r="6" spans="2:18" x14ac:dyDescent="0.25">
      <c r="K6" s="91"/>
      <c r="L6" s="92"/>
      <c r="M6" s="91"/>
      <c r="N6" s="91"/>
    </row>
    <row r="7" spans="2:18" s="98" customFormat="1" x14ac:dyDescent="0.25">
      <c r="B7" s="94"/>
      <c r="C7" s="94"/>
      <c r="D7" s="95" t="s">
        <v>95</v>
      </c>
      <c r="E7" s="95" t="s">
        <v>96</v>
      </c>
      <c r="F7" s="95" t="s">
        <v>97</v>
      </c>
      <c r="G7" s="95" t="s">
        <v>98</v>
      </c>
      <c r="H7" s="95" t="s">
        <v>99</v>
      </c>
      <c r="I7" s="95" t="s">
        <v>100</v>
      </c>
      <c r="J7" s="96" t="s">
        <v>2</v>
      </c>
      <c r="K7" s="95" t="s">
        <v>101</v>
      </c>
      <c r="L7" s="95" t="s">
        <v>3</v>
      </c>
      <c r="M7" s="6" t="s">
        <v>4</v>
      </c>
      <c r="N7" s="6" t="s">
        <v>5</v>
      </c>
      <c r="O7" s="97">
        <v>2021</v>
      </c>
      <c r="Q7" s="97">
        <v>2022</v>
      </c>
      <c r="R7" s="99"/>
    </row>
    <row r="8" spans="2:18" x14ac:dyDescent="0.25">
      <c r="B8" s="100" t="s">
        <v>102</v>
      </c>
      <c r="C8" s="100"/>
      <c r="D8" s="101"/>
      <c r="E8" s="101"/>
      <c r="F8" s="101"/>
      <c r="G8" s="101"/>
      <c r="H8" s="101"/>
      <c r="I8" s="101"/>
      <c r="J8" s="100"/>
      <c r="K8" s="101"/>
      <c r="L8" s="100"/>
      <c r="M8" s="101"/>
      <c r="N8" s="101"/>
      <c r="O8" s="102"/>
      <c r="Q8" s="102"/>
    </row>
    <row r="9" spans="2:18" x14ac:dyDescent="0.25">
      <c r="B9" s="100" t="s">
        <v>103</v>
      </c>
      <c r="C9" s="100"/>
      <c r="D9" s="101"/>
      <c r="E9" s="101"/>
      <c r="F9" s="101"/>
      <c r="G9" s="101"/>
      <c r="H9" s="101"/>
      <c r="I9" s="101"/>
      <c r="J9" s="100"/>
      <c r="K9" s="101"/>
      <c r="L9" s="100"/>
      <c r="M9" s="101"/>
      <c r="N9" s="101"/>
      <c r="O9" s="102"/>
      <c r="Q9" s="102"/>
    </row>
    <row r="10" spans="2:18" x14ac:dyDescent="0.25">
      <c r="B10" s="103"/>
      <c r="C10" s="100"/>
      <c r="D10" s="104"/>
      <c r="E10" s="104"/>
      <c r="F10" s="101" t="s">
        <v>15</v>
      </c>
      <c r="G10" s="101" t="s">
        <v>104</v>
      </c>
      <c r="H10" s="105"/>
      <c r="I10" s="101"/>
      <c r="J10" s="100"/>
      <c r="K10" s="101"/>
      <c r="L10" s="100"/>
      <c r="M10" s="101"/>
      <c r="N10" s="101"/>
      <c r="O10" s="102"/>
      <c r="Q10" s="102"/>
    </row>
    <row r="11" spans="2:18" x14ac:dyDescent="0.25">
      <c r="B11" s="103"/>
      <c r="C11" s="100"/>
      <c r="D11" s="104"/>
      <c r="E11" s="104"/>
      <c r="F11" s="101" t="s">
        <v>15</v>
      </c>
      <c r="G11" s="101">
        <v>122</v>
      </c>
      <c r="H11" s="105" t="s">
        <v>105</v>
      </c>
      <c r="I11" s="101"/>
      <c r="J11" s="100"/>
      <c r="K11" s="101"/>
      <c r="L11" s="100"/>
      <c r="M11" s="101"/>
      <c r="N11" s="101"/>
      <c r="O11" s="102"/>
      <c r="Q11" s="102"/>
    </row>
    <row r="12" spans="2:18" x14ac:dyDescent="0.25">
      <c r="B12" s="103"/>
      <c r="C12" s="100"/>
      <c r="D12" s="104"/>
      <c r="E12" s="104"/>
      <c r="F12" s="101" t="s">
        <v>15</v>
      </c>
      <c r="G12" s="101">
        <v>122</v>
      </c>
      <c r="H12" s="105" t="s">
        <v>106</v>
      </c>
      <c r="I12" s="178" t="s">
        <v>107</v>
      </c>
      <c r="J12" s="179"/>
      <c r="K12" s="179"/>
      <c r="L12" s="180"/>
      <c r="M12" s="101"/>
      <c r="N12" s="101"/>
      <c r="O12" s="102"/>
      <c r="Q12" s="102"/>
    </row>
    <row r="13" spans="2:18" x14ac:dyDescent="0.25">
      <c r="B13" s="103"/>
      <c r="C13" s="100"/>
      <c r="D13" s="104"/>
      <c r="E13" s="104"/>
      <c r="F13" s="101" t="s">
        <v>15</v>
      </c>
      <c r="G13" s="101" t="s">
        <v>108</v>
      </c>
      <c r="H13" s="105" t="s">
        <v>106</v>
      </c>
      <c r="I13" s="101" t="s">
        <v>109</v>
      </c>
      <c r="J13" s="100"/>
      <c r="K13" s="101"/>
      <c r="L13" s="100" t="s">
        <v>110</v>
      </c>
      <c r="M13" s="101" t="s">
        <v>111</v>
      </c>
      <c r="N13" s="101"/>
      <c r="O13" s="102">
        <f>SUM(O14:O85)</f>
        <v>4977900</v>
      </c>
      <c r="Q13" s="102">
        <f>SUM(Q14:Q85)</f>
        <v>6993999.998333334</v>
      </c>
    </row>
    <row r="14" spans="2:18" x14ac:dyDescent="0.25">
      <c r="B14" s="103"/>
      <c r="C14" s="103"/>
      <c r="D14" s="104"/>
      <c r="E14" s="104"/>
      <c r="F14" s="106"/>
      <c r="G14" s="106"/>
      <c r="H14" s="106"/>
      <c r="I14" s="106"/>
      <c r="J14" s="107" t="s">
        <v>11</v>
      </c>
      <c r="K14" s="108" t="s">
        <v>112</v>
      </c>
      <c r="L14" s="103" t="s">
        <v>113</v>
      </c>
      <c r="M14" s="109">
        <v>10000</v>
      </c>
      <c r="N14" s="109"/>
      <c r="O14" s="110">
        <v>45000</v>
      </c>
      <c r="Q14" s="110">
        <v>1000</v>
      </c>
    </row>
    <row r="15" spans="2:18" x14ac:dyDescent="0.25">
      <c r="B15" s="103"/>
      <c r="C15" s="103"/>
      <c r="D15" s="104"/>
      <c r="E15" s="104"/>
      <c r="F15" s="106"/>
      <c r="G15" s="106"/>
      <c r="H15" s="106"/>
      <c r="I15" s="106"/>
      <c r="J15" s="107" t="s">
        <v>13</v>
      </c>
      <c r="K15" s="108" t="s">
        <v>112</v>
      </c>
      <c r="L15" s="103" t="s">
        <v>113</v>
      </c>
      <c r="M15" s="109">
        <v>2130000</v>
      </c>
      <c r="N15" s="109"/>
      <c r="O15" s="111">
        <v>9000</v>
      </c>
      <c r="Q15" s="110">
        <v>1000</v>
      </c>
    </row>
    <row r="16" spans="2:18" x14ac:dyDescent="0.25">
      <c r="B16" s="103"/>
      <c r="C16" s="103"/>
      <c r="D16" s="104"/>
      <c r="E16" s="104"/>
      <c r="F16" s="106"/>
      <c r="G16" s="106"/>
      <c r="H16" s="106"/>
      <c r="I16" s="106"/>
      <c r="J16" s="107" t="s">
        <v>14</v>
      </c>
      <c r="K16" s="108" t="s">
        <v>112</v>
      </c>
      <c r="L16" s="103" t="s">
        <v>113</v>
      </c>
      <c r="M16" s="109">
        <v>2140000</v>
      </c>
      <c r="N16" s="109"/>
      <c r="O16" s="111">
        <v>31500</v>
      </c>
      <c r="Q16" s="110">
        <v>1000</v>
      </c>
    </row>
    <row r="17" spans="2:17" x14ac:dyDescent="0.25">
      <c r="B17" s="103"/>
      <c r="C17" s="103"/>
      <c r="D17" s="104"/>
      <c r="E17" s="104"/>
      <c r="F17" s="106"/>
      <c r="G17" s="106"/>
      <c r="H17" s="106"/>
      <c r="I17" s="106"/>
      <c r="J17" s="107" t="s">
        <v>15</v>
      </c>
      <c r="K17" s="108" t="s">
        <v>112</v>
      </c>
      <c r="L17" s="103" t="s">
        <v>113</v>
      </c>
      <c r="M17" s="109">
        <v>2150000</v>
      </c>
      <c r="N17" s="109"/>
      <c r="O17" s="111">
        <v>4500</v>
      </c>
      <c r="Q17" s="110">
        <v>1000</v>
      </c>
    </row>
    <row r="18" spans="2:17" x14ac:dyDescent="0.25">
      <c r="B18" s="103"/>
      <c r="C18" s="103"/>
      <c r="D18" s="104"/>
      <c r="E18" s="104"/>
      <c r="F18" s="101"/>
      <c r="G18" s="101"/>
      <c r="H18" s="101"/>
      <c r="I18" s="101"/>
      <c r="J18" s="107" t="s">
        <v>18</v>
      </c>
      <c r="K18" s="108" t="s">
        <v>114</v>
      </c>
      <c r="L18" s="103" t="s">
        <v>115</v>
      </c>
      <c r="M18" s="109">
        <v>10000</v>
      </c>
      <c r="N18" s="109"/>
      <c r="O18" s="111">
        <v>1237500</v>
      </c>
      <c r="Q18" s="111">
        <f>'[1]Folha de pagamento'!X48</f>
        <v>2499999.9989583334</v>
      </c>
    </row>
    <row r="19" spans="2:17" x14ac:dyDescent="0.25">
      <c r="B19" s="103"/>
      <c r="C19" s="103"/>
      <c r="D19" s="104"/>
      <c r="E19" s="104"/>
      <c r="F19" s="101"/>
      <c r="G19" s="101"/>
      <c r="H19" s="101"/>
      <c r="I19" s="101"/>
      <c r="J19" s="107" t="s">
        <v>20</v>
      </c>
      <c r="K19" s="108" t="s">
        <v>114</v>
      </c>
      <c r="L19" s="103" t="s">
        <v>115</v>
      </c>
      <c r="M19" s="109">
        <v>2130000</v>
      </c>
      <c r="N19" s="109"/>
      <c r="O19" s="111">
        <v>247500</v>
      </c>
      <c r="Q19" s="111">
        <f>'[1]Folha de pagamento'!Y48</f>
        <v>499999.99979166669</v>
      </c>
    </row>
    <row r="20" spans="2:17" x14ac:dyDescent="0.25">
      <c r="B20" s="103"/>
      <c r="C20" s="103"/>
      <c r="D20" s="104"/>
      <c r="E20" s="104"/>
      <c r="F20" s="101"/>
      <c r="G20" s="101"/>
      <c r="H20" s="101"/>
      <c r="I20" s="101"/>
      <c r="J20" s="107" t="s">
        <v>21</v>
      </c>
      <c r="K20" s="108" t="s">
        <v>114</v>
      </c>
      <c r="L20" s="103" t="s">
        <v>115</v>
      </c>
      <c r="M20" s="109">
        <v>2140000</v>
      </c>
      <c r="N20" s="109"/>
      <c r="O20" s="111">
        <v>866250</v>
      </c>
      <c r="Q20" s="111">
        <f>'[1]Folha de pagamento'!Z48</f>
        <v>499999.99979166669</v>
      </c>
    </row>
    <row r="21" spans="2:17" x14ac:dyDescent="0.25">
      <c r="B21" s="103"/>
      <c r="C21" s="103"/>
      <c r="D21" s="104"/>
      <c r="E21" s="104"/>
      <c r="F21" s="101"/>
      <c r="G21" s="101"/>
      <c r="H21" s="101"/>
      <c r="I21" s="101"/>
      <c r="J21" s="107" t="s">
        <v>22</v>
      </c>
      <c r="K21" s="108" t="s">
        <v>114</v>
      </c>
      <c r="L21" s="103" t="s">
        <v>115</v>
      </c>
      <c r="M21" s="109">
        <v>2150000</v>
      </c>
      <c r="N21" s="109"/>
      <c r="O21" s="111">
        <v>123750</v>
      </c>
      <c r="Q21" s="111">
        <f>'[1]Folha de pagamento'!AA48</f>
        <v>499999.99979166669</v>
      </c>
    </row>
    <row r="22" spans="2:17" x14ac:dyDescent="0.25">
      <c r="B22" s="103"/>
      <c r="C22" s="103"/>
      <c r="D22" s="104"/>
      <c r="E22" s="104"/>
      <c r="F22" s="101"/>
      <c r="G22" s="101"/>
      <c r="H22" s="101"/>
      <c r="I22" s="101"/>
      <c r="J22" s="107" t="s">
        <v>25</v>
      </c>
      <c r="K22" s="108" t="s">
        <v>116</v>
      </c>
      <c r="L22" s="112" t="s">
        <v>117</v>
      </c>
      <c r="M22" s="109">
        <v>10000</v>
      </c>
      <c r="N22" s="109"/>
      <c r="O22" s="111">
        <v>382500</v>
      </c>
      <c r="Q22" s="111">
        <f>'[1]Folha de pagamento'!X58</f>
        <v>785000</v>
      </c>
    </row>
    <row r="23" spans="2:17" x14ac:dyDescent="0.25">
      <c r="B23" s="103"/>
      <c r="C23" s="103"/>
      <c r="D23" s="104"/>
      <c r="E23" s="104"/>
      <c r="F23" s="101"/>
      <c r="G23" s="101"/>
      <c r="H23" s="101"/>
      <c r="I23" s="101"/>
      <c r="J23" s="107" t="s">
        <v>26</v>
      </c>
      <c r="K23" s="108" t="s">
        <v>116</v>
      </c>
      <c r="L23" s="112" t="s">
        <v>117</v>
      </c>
      <c r="M23" s="109">
        <v>2130000</v>
      </c>
      <c r="N23" s="109"/>
      <c r="O23" s="111">
        <v>76500</v>
      </c>
      <c r="Q23" s="111">
        <f>'[1]Folha de pagamento'!Y58</f>
        <v>155000</v>
      </c>
    </row>
    <row r="24" spans="2:17" x14ac:dyDescent="0.25">
      <c r="B24" s="103"/>
      <c r="C24" s="103"/>
      <c r="D24" s="104"/>
      <c r="E24" s="104"/>
      <c r="F24" s="101"/>
      <c r="G24" s="101"/>
      <c r="H24" s="101"/>
      <c r="I24" s="101"/>
      <c r="J24" s="107" t="s">
        <v>27</v>
      </c>
      <c r="K24" s="108" t="s">
        <v>116</v>
      </c>
      <c r="L24" s="112" t="s">
        <v>117</v>
      </c>
      <c r="M24" s="109">
        <v>2140000</v>
      </c>
      <c r="N24" s="109"/>
      <c r="O24" s="111">
        <v>267750</v>
      </c>
      <c r="Q24" s="111">
        <f>'[1]Folha de pagamento'!Z58</f>
        <v>155000</v>
      </c>
    </row>
    <row r="25" spans="2:17" x14ac:dyDescent="0.25">
      <c r="B25" s="103"/>
      <c r="C25" s="103"/>
      <c r="D25" s="104"/>
      <c r="E25" s="104"/>
      <c r="F25" s="101"/>
      <c r="G25" s="101"/>
      <c r="H25" s="101"/>
      <c r="I25" s="101"/>
      <c r="J25" s="107" t="s">
        <v>28</v>
      </c>
      <c r="K25" s="108" t="s">
        <v>116</v>
      </c>
      <c r="L25" s="112" t="s">
        <v>117</v>
      </c>
      <c r="M25" s="109">
        <v>2150000</v>
      </c>
      <c r="N25" s="109"/>
      <c r="O25" s="111">
        <v>38250</v>
      </c>
      <c r="Q25" s="111">
        <f>'[1]Folha de pagamento'!AA58</f>
        <v>155000</v>
      </c>
    </row>
    <row r="26" spans="2:17" x14ac:dyDescent="0.25">
      <c r="B26" s="103"/>
      <c r="C26" s="103"/>
      <c r="D26" s="104"/>
      <c r="E26" s="104"/>
      <c r="F26" s="101"/>
      <c r="G26" s="101"/>
      <c r="H26" s="101"/>
      <c r="I26" s="101"/>
      <c r="J26" s="107" t="s">
        <v>34</v>
      </c>
      <c r="K26" s="108" t="s">
        <v>118</v>
      </c>
      <c r="L26" s="112" t="s">
        <v>119</v>
      </c>
      <c r="M26" s="109">
        <v>10000</v>
      </c>
      <c r="N26" s="109"/>
      <c r="O26" s="111">
        <v>45000</v>
      </c>
      <c r="Q26" s="110">
        <v>1000</v>
      </c>
    </row>
    <row r="27" spans="2:17" x14ac:dyDescent="0.25">
      <c r="B27" s="103"/>
      <c r="C27" s="103"/>
      <c r="D27" s="104"/>
      <c r="E27" s="104"/>
      <c r="F27" s="101"/>
      <c r="G27" s="101"/>
      <c r="H27" s="101"/>
      <c r="I27" s="101"/>
      <c r="J27" s="107" t="s">
        <v>35</v>
      </c>
      <c r="K27" s="108" t="s">
        <v>118</v>
      </c>
      <c r="L27" s="112" t="s">
        <v>119</v>
      </c>
      <c r="M27" s="109">
        <v>2130000</v>
      </c>
      <c r="N27" s="109"/>
      <c r="O27" s="111">
        <v>9000</v>
      </c>
      <c r="Q27" s="110">
        <v>1000</v>
      </c>
    </row>
    <row r="28" spans="2:17" x14ac:dyDescent="0.25">
      <c r="B28" s="103"/>
      <c r="C28" s="103"/>
      <c r="D28" s="104"/>
      <c r="E28" s="104"/>
      <c r="F28" s="101"/>
      <c r="G28" s="101"/>
      <c r="H28" s="101"/>
      <c r="I28" s="101"/>
      <c r="J28" s="107" t="s">
        <v>36</v>
      </c>
      <c r="K28" s="108" t="s">
        <v>118</v>
      </c>
      <c r="L28" s="112" t="s">
        <v>119</v>
      </c>
      <c r="M28" s="109">
        <v>2140000</v>
      </c>
      <c r="N28" s="109"/>
      <c r="O28" s="111">
        <v>31499.999999999996</v>
      </c>
      <c r="Q28" s="110">
        <v>1000</v>
      </c>
    </row>
    <row r="29" spans="2:17" x14ac:dyDescent="0.25">
      <c r="B29" s="103"/>
      <c r="C29" s="103"/>
      <c r="D29" s="104"/>
      <c r="E29" s="104"/>
      <c r="F29" s="101"/>
      <c r="G29" s="101"/>
      <c r="H29" s="101"/>
      <c r="I29" s="101"/>
      <c r="J29" s="107" t="s">
        <v>37</v>
      </c>
      <c r="K29" s="108" t="s">
        <v>118</v>
      </c>
      <c r="L29" s="112" t="s">
        <v>119</v>
      </c>
      <c r="M29" s="109">
        <v>2150000</v>
      </c>
      <c r="N29" s="109"/>
      <c r="O29" s="111">
        <v>4500</v>
      </c>
      <c r="Q29" s="110">
        <v>1000</v>
      </c>
    </row>
    <row r="30" spans="2:17" x14ac:dyDescent="0.25">
      <c r="B30" s="103"/>
      <c r="C30" s="103"/>
      <c r="D30" s="104"/>
      <c r="E30" s="104"/>
      <c r="F30" s="101"/>
      <c r="G30" s="101"/>
      <c r="H30" s="101"/>
      <c r="I30" s="101"/>
      <c r="J30" s="107" t="s">
        <v>39</v>
      </c>
      <c r="K30" s="108" t="s">
        <v>120</v>
      </c>
      <c r="L30" s="103" t="s">
        <v>121</v>
      </c>
      <c r="M30" s="109">
        <v>10000</v>
      </c>
      <c r="N30" s="109"/>
      <c r="O30" s="111">
        <v>4500</v>
      </c>
      <c r="Q30" s="110">
        <v>1000</v>
      </c>
    </row>
    <row r="31" spans="2:17" x14ac:dyDescent="0.25">
      <c r="B31" s="103"/>
      <c r="C31" s="103"/>
      <c r="D31" s="104"/>
      <c r="E31" s="104"/>
      <c r="F31" s="101"/>
      <c r="G31" s="101"/>
      <c r="H31" s="101"/>
      <c r="I31" s="101"/>
      <c r="J31" s="107" t="s">
        <v>40</v>
      </c>
      <c r="K31" s="108" t="s">
        <v>120</v>
      </c>
      <c r="L31" s="103" t="s">
        <v>121</v>
      </c>
      <c r="M31" s="109">
        <v>2130000</v>
      </c>
      <c r="N31" s="109"/>
      <c r="O31" s="111">
        <v>900</v>
      </c>
      <c r="Q31" s="110">
        <v>1000</v>
      </c>
    </row>
    <row r="32" spans="2:17" x14ac:dyDescent="0.25">
      <c r="B32" s="103"/>
      <c r="C32" s="103"/>
      <c r="D32" s="104"/>
      <c r="E32" s="104"/>
      <c r="F32" s="101"/>
      <c r="G32" s="101"/>
      <c r="H32" s="101"/>
      <c r="I32" s="101"/>
      <c r="J32" s="107" t="s">
        <v>41</v>
      </c>
      <c r="K32" s="108" t="s">
        <v>120</v>
      </c>
      <c r="L32" s="103" t="s">
        <v>121</v>
      </c>
      <c r="M32" s="109">
        <v>2140000</v>
      </c>
      <c r="N32" s="109"/>
      <c r="O32" s="111">
        <v>3150</v>
      </c>
      <c r="Q32" s="110">
        <v>1000</v>
      </c>
    </row>
    <row r="33" spans="2:17" x14ac:dyDescent="0.25">
      <c r="B33" s="103"/>
      <c r="C33" s="103"/>
      <c r="D33" s="104"/>
      <c r="E33" s="104"/>
      <c r="F33" s="101"/>
      <c r="G33" s="101"/>
      <c r="H33" s="101"/>
      <c r="I33" s="101"/>
      <c r="J33" s="107" t="s">
        <v>42</v>
      </c>
      <c r="K33" s="108" t="s">
        <v>120</v>
      </c>
      <c r="L33" s="103" t="s">
        <v>121</v>
      </c>
      <c r="M33" s="109">
        <v>2150000</v>
      </c>
      <c r="N33" s="109"/>
      <c r="O33" s="111">
        <v>450</v>
      </c>
      <c r="Q33" s="110">
        <v>1000</v>
      </c>
    </row>
    <row r="34" spans="2:17" x14ac:dyDescent="0.25">
      <c r="B34" s="103"/>
      <c r="C34" s="103"/>
      <c r="D34" s="104"/>
      <c r="E34" s="104"/>
      <c r="F34" s="108"/>
      <c r="G34" s="108"/>
      <c r="H34" s="108"/>
      <c r="I34" s="108"/>
      <c r="J34" s="107" t="s">
        <v>46</v>
      </c>
      <c r="K34" s="108" t="s">
        <v>122</v>
      </c>
      <c r="L34" s="103" t="s">
        <v>123</v>
      </c>
      <c r="M34" s="109">
        <v>10000</v>
      </c>
      <c r="N34" s="109"/>
      <c r="O34" s="113">
        <v>4500</v>
      </c>
      <c r="Q34" s="110">
        <v>1000</v>
      </c>
    </row>
    <row r="35" spans="2:17" x14ac:dyDescent="0.25">
      <c r="B35" s="103"/>
      <c r="C35" s="103"/>
      <c r="D35" s="104"/>
      <c r="E35" s="104"/>
      <c r="F35" s="108"/>
      <c r="G35" s="108"/>
      <c r="H35" s="108"/>
      <c r="I35" s="108"/>
      <c r="J35" s="107" t="s">
        <v>47</v>
      </c>
      <c r="K35" s="108" t="s">
        <v>122</v>
      </c>
      <c r="L35" s="103" t="s">
        <v>123</v>
      </c>
      <c r="M35" s="109">
        <v>2130000</v>
      </c>
      <c r="N35" s="109"/>
      <c r="O35" s="113">
        <v>900</v>
      </c>
      <c r="Q35" s="110">
        <v>1000</v>
      </c>
    </row>
    <row r="36" spans="2:17" x14ac:dyDescent="0.25">
      <c r="B36" s="103"/>
      <c r="C36" s="103"/>
      <c r="D36" s="104"/>
      <c r="E36" s="104"/>
      <c r="F36" s="108"/>
      <c r="G36" s="108"/>
      <c r="H36" s="108"/>
      <c r="I36" s="108"/>
      <c r="J36" s="107" t="s">
        <v>48</v>
      </c>
      <c r="K36" s="108" t="s">
        <v>122</v>
      </c>
      <c r="L36" s="103" t="s">
        <v>123</v>
      </c>
      <c r="M36" s="109">
        <v>2140000</v>
      </c>
      <c r="N36" s="109"/>
      <c r="O36" s="113">
        <v>3150</v>
      </c>
      <c r="Q36" s="110">
        <v>1000</v>
      </c>
    </row>
    <row r="37" spans="2:17" x14ac:dyDescent="0.25">
      <c r="B37" s="103"/>
      <c r="C37" s="103"/>
      <c r="D37" s="104"/>
      <c r="E37" s="104"/>
      <c r="F37" s="108"/>
      <c r="G37" s="108"/>
      <c r="H37" s="108"/>
      <c r="I37" s="108"/>
      <c r="J37" s="107" t="s">
        <v>49</v>
      </c>
      <c r="K37" s="108" t="s">
        <v>122</v>
      </c>
      <c r="L37" s="103" t="s">
        <v>123</v>
      </c>
      <c r="M37" s="109">
        <v>2150000</v>
      </c>
      <c r="N37" s="109"/>
      <c r="O37" s="113">
        <v>450</v>
      </c>
      <c r="Q37" s="110">
        <v>1000</v>
      </c>
    </row>
    <row r="38" spans="2:17" x14ac:dyDescent="0.25">
      <c r="B38" s="103"/>
      <c r="C38" s="100"/>
      <c r="D38" s="104"/>
      <c r="E38" s="104"/>
      <c r="F38" s="101"/>
      <c r="G38" s="101"/>
      <c r="H38" s="101"/>
      <c r="I38" s="101"/>
      <c r="J38" s="107" t="s">
        <v>52</v>
      </c>
      <c r="K38" s="108" t="s">
        <v>124</v>
      </c>
      <c r="L38" s="103" t="s">
        <v>125</v>
      </c>
      <c r="M38" s="109">
        <v>10000</v>
      </c>
      <c r="N38" s="109"/>
      <c r="O38" s="113">
        <v>45000</v>
      </c>
      <c r="Q38" s="113">
        <f>'[1]Outros gastos'!L8</f>
        <v>3000</v>
      </c>
    </row>
    <row r="39" spans="2:17" x14ac:dyDescent="0.25">
      <c r="B39" s="103"/>
      <c r="C39" s="100"/>
      <c r="D39" s="104"/>
      <c r="E39" s="104"/>
      <c r="F39" s="101"/>
      <c r="G39" s="101"/>
      <c r="H39" s="101"/>
      <c r="I39" s="101"/>
      <c r="J39" s="107" t="s">
        <v>53</v>
      </c>
      <c r="K39" s="108" t="s">
        <v>124</v>
      </c>
      <c r="L39" s="103" t="s">
        <v>125</v>
      </c>
      <c r="M39" s="109">
        <v>2130000</v>
      </c>
      <c r="N39" s="109"/>
      <c r="O39" s="113">
        <v>9000</v>
      </c>
      <c r="Q39" s="113">
        <f>'[1]Outros gastos'!M8</f>
        <v>1000</v>
      </c>
    </row>
    <row r="40" spans="2:17" x14ac:dyDescent="0.25">
      <c r="B40" s="103"/>
      <c r="C40" s="100"/>
      <c r="D40" s="104"/>
      <c r="E40" s="104"/>
      <c r="F40" s="101"/>
      <c r="G40" s="101"/>
      <c r="H40" s="101"/>
      <c r="I40" s="101"/>
      <c r="J40" s="107" t="s">
        <v>54</v>
      </c>
      <c r="K40" s="108" t="s">
        <v>124</v>
      </c>
      <c r="L40" s="103" t="s">
        <v>125</v>
      </c>
      <c r="M40" s="109">
        <v>2140000</v>
      </c>
      <c r="N40" s="109"/>
      <c r="O40" s="113">
        <v>31499.999999999996</v>
      </c>
      <c r="Q40" s="113">
        <f>'[1]Outros gastos'!N8</f>
        <v>1000</v>
      </c>
    </row>
    <row r="41" spans="2:17" x14ac:dyDescent="0.25">
      <c r="B41" s="103"/>
      <c r="C41" s="100"/>
      <c r="D41" s="104"/>
      <c r="E41" s="104"/>
      <c r="F41" s="101"/>
      <c r="G41" s="101"/>
      <c r="H41" s="101"/>
      <c r="I41" s="101"/>
      <c r="J41" s="107" t="s">
        <v>55</v>
      </c>
      <c r="K41" s="108" t="s">
        <v>124</v>
      </c>
      <c r="L41" s="103" t="s">
        <v>125</v>
      </c>
      <c r="M41" s="109">
        <v>2150000</v>
      </c>
      <c r="N41" s="109"/>
      <c r="O41" s="113">
        <v>4500</v>
      </c>
      <c r="Q41" s="113">
        <f>'[1]Outros gastos'!O8</f>
        <v>1000</v>
      </c>
    </row>
    <row r="42" spans="2:17" x14ac:dyDescent="0.25">
      <c r="B42" s="103"/>
      <c r="C42" s="103"/>
      <c r="D42" s="104"/>
      <c r="E42" s="104"/>
      <c r="F42" s="106"/>
      <c r="G42" s="106"/>
      <c r="H42" s="106"/>
      <c r="I42" s="106"/>
      <c r="J42" s="107" t="s">
        <v>58</v>
      </c>
      <c r="K42" s="108" t="s">
        <v>126</v>
      </c>
      <c r="L42" s="103" t="s">
        <v>127</v>
      </c>
      <c r="M42" s="109">
        <v>10000</v>
      </c>
      <c r="N42" s="109"/>
      <c r="O42" s="111">
        <v>22500</v>
      </c>
      <c r="Q42" s="111">
        <f>'[1]Outros gastos'!L11</f>
        <v>32000</v>
      </c>
    </row>
    <row r="43" spans="2:17" x14ac:dyDescent="0.25">
      <c r="B43" s="103"/>
      <c r="C43" s="103"/>
      <c r="D43" s="104"/>
      <c r="E43" s="104"/>
      <c r="F43" s="106"/>
      <c r="G43" s="106"/>
      <c r="H43" s="106"/>
      <c r="I43" s="106"/>
      <c r="J43" s="107" t="s">
        <v>59</v>
      </c>
      <c r="K43" s="108" t="s">
        <v>126</v>
      </c>
      <c r="L43" s="103" t="s">
        <v>127</v>
      </c>
      <c r="M43" s="109">
        <v>2130000</v>
      </c>
      <c r="N43" s="109"/>
      <c r="O43" s="111">
        <v>4500</v>
      </c>
      <c r="Q43" s="111">
        <f>'[1]Outros gastos'!M11</f>
        <v>6000</v>
      </c>
    </row>
    <row r="44" spans="2:17" x14ac:dyDescent="0.25">
      <c r="B44" s="103"/>
      <c r="C44" s="103"/>
      <c r="D44" s="104"/>
      <c r="E44" s="104"/>
      <c r="F44" s="106"/>
      <c r="G44" s="106"/>
      <c r="H44" s="106"/>
      <c r="I44" s="106"/>
      <c r="J44" s="107" t="s">
        <v>60</v>
      </c>
      <c r="K44" s="108" t="s">
        <v>126</v>
      </c>
      <c r="L44" s="103" t="s">
        <v>127</v>
      </c>
      <c r="M44" s="109">
        <v>2140000</v>
      </c>
      <c r="N44" s="109"/>
      <c r="O44" s="111">
        <v>15749.999999999998</v>
      </c>
      <c r="Q44" s="111">
        <f>'[1]Outros gastos'!N11</f>
        <v>6000</v>
      </c>
    </row>
    <row r="45" spans="2:17" x14ac:dyDescent="0.25">
      <c r="B45" s="103"/>
      <c r="C45" s="103"/>
      <c r="D45" s="104"/>
      <c r="E45" s="104"/>
      <c r="F45" s="106"/>
      <c r="G45" s="106"/>
      <c r="H45" s="106"/>
      <c r="I45" s="106"/>
      <c r="J45" s="107" t="s">
        <v>61</v>
      </c>
      <c r="K45" s="108" t="s">
        <v>126</v>
      </c>
      <c r="L45" s="103" t="s">
        <v>127</v>
      </c>
      <c r="M45" s="109">
        <v>2150000</v>
      </c>
      <c r="N45" s="109"/>
      <c r="O45" s="111">
        <v>2250</v>
      </c>
      <c r="Q45" s="111">
        <f>'[1]Outros gastos'!O11</f>
        <v>6000</v>
      </c>
    </row>
    <row r="46" spans="2:17" x14ac:dyDescent="0.25">
      <c r="B46" s="103"/>
      <c r="C46" s="103"/>
      <c r="D46" s="104"/>
      <c r="E46" s="104"/>
      <c r="F46" s="106"/>
      <c r="G46" s="106"/>
      <c r="H46" s="106"/>
      <c r="I46" s="106"/>
      <c r="J46" s="107" t="s">
        <v>64</v>
      </c>
      <c r="K46" s="108" t="s">
        <v>128</v>
      </c>
      <c r="L46" s="103" t="s">
        <v>129</v>
      </c>
      <c r="M46" s="109">
        <v>10000</v>
      </c>
      <c r="N46" s="109"/>
      <c r="O46" s="111">
        <v>67500</v>
      </c>
      <c r="Q46" s="111">
        <f>'[1]Outros gastos'!L14</f>
        <v>12000</v>
      </c>
    </row>
    <row r="47" spans="2:17" x14ac:dyDescent="0.25">
      <c r="B47" s="103"/>
      <c r="C47" s="103"/>
      <c r="D47" s="104"/>
      <c r="E47" s="104"/>
      <c r="F47" s="106"/>
      <c r="G47" s="106"/>
      <c r="H47" s="106"/>
      <c r="I47" s="106"/>
      <c r="J47" s="107" t="s">
        <v>65</v>
      </c>
      <c r="K47" s="108" t="s">
        <v>128</v>
      </c>
      <c r="L47" s="103" t="s">
        <v>129</v>
      </c>
      <c r="M47" s="109">
        <v>2130000</v>
      </c>
      <c r="N47" s="109"/>
      <c r="O47" s="111">
        <v>13500</v>
      </c>
      <c r="Q47" s="111">
        <f>'[1]Outros gastos'!M14</f>
        <v>2000</v>
      </c>
    </row>
    <row r="48" spans="2:17" x14ac:dyDescent="0.25">
      <c r="B48" s="103"/>
      <c r="C48" s="103"/>
      <c r="D48" s="104"/>
      <c r="E48" s="104"/>
      <c r="F48" s="106"/>
      <c r="G48" s="106"/>
      <c r="H48" s="106"/>
      <c r="I48" s="106"/>
      <c r="J48" s="107" t="s">
        <v>66</v>
      </c>
      <c r="K48" s="108" t="s">
        <v>128</v>
      </c>
      <c r="L48" s="103" t="s">
        <v>129</v>
      </c>
      <c r="M48" s="109">
        <v>2140000</v>
      </c>
      <c r="N48" s="109"/>
      <c r="O48" s="111">
        <v>47250</v>
      </c>
      <c r="Q48" s="111">
        <f>'[1]Outros gastos'!N14</f>
        <v>2000</v>
      </c>
    </row>
    <row r="49" spans="2:17" x14ac:dyDescent="0.25">
      <c r="B49" s="103"/>
      <c r="C49" s="103"/>
      <c r="D49" s="104"/>
      <c r="E49" s="104"/>
      <c r="F49" s="106"/>
      <c r="G49" s="106"/>
      <c r="H49" s="106"/>
      <c r="I49" s="106"/>
      <c r="J49" s="107" t="s">
        <v>67</v>
      </c>
      <c r="K49" s="108" t="s">
        <v>128</v>
      </c>
      <c r="L49" s="103" t="s">
        <v>129</v>
      </c>
      <c r="M49" s="109">
        <v>2150000</v>
      </c>
      <c r="N49" s="109"/>
      <c r="O49" s="111">
        <v>6750</v>
      </c>
      <c r="Q49" s="111">
        <f>'[1]Outros gastos'!O14</f>
        <v>2000</v>
      </c>
    </row>
    <row r="50" spans="2:17" x14ac:dyDescent="0.25">
      <c r="B50" s="103"/>
      <c r="C50" s="103"/>
      <c r="D50" s="104"/>
      <c r="E50" s="104"/>
      <c r="F50" s="106"/>
      <c r="G50" s="106"/>
      <c r="H50" s="106"/>
      <c r="I50" s="106"/>
      <c r="J50" s="107" t="s">
        <v>70</v>
      </c>
      <c r="K50" s="108" t="s">
        <v>130</v>
      </c>
      <c r="L50" s="103" t="s">
        <v>131</v>
      </c>
      <c r="M50" s="109">
        <v>10000</v>
      </c>
      <c r="N50" s="109"/>
      <c r="O50" s="111">
        <v>4500</v>
      </c>
      <c r="Q50" s="110">
        <v>1000</v>
      </c>
    </row>
    <row r="51" spans="2:17" x14ac:dyDescent="0.25">
      <c r="B51" s="103"/>
      <c r="C51" s="103"/>
      <c r="D51" s="104"/>
      <c r="E51" s="104"/>
      <c r="F51" s="106"/>
      <c r="G51" s="106"/>
      <c r="H51" s="106"/>
      <c r="I51" s="106"/>
      <c r="J51" s="107" t="s">
        <v>71</v>
      </c>
      <c r="K51" s="108" t="s">
        <v>130</v>
      </c>
      <c r="L51" s="103" t="s">
        <v>131</v>
      </c>
      <c r="M51" s="109">
        <v>2130000</v>
      </c>
      <c r="N51" s="109"/>
      <c r="O51" s="111">
        <v>900</v>
      </c>
      <c r="Q51" s="110">
        <v>1000</v>
      </c>
    </row>
    <row r="52" spans="2:17" x14ac:dyDescent="0.25">
      <c r="B52" s="103"/>
      <c r="C52" s="103"/>
      <c r="D52" s="104"/>
      <c r="E52" s="104"/>
      <c r="F52" s="106"/>
      <c r="G52" s="106"/>
      <c r="H52" s="106"/>
      <c r="I52" s="106"/>
      <c r="J52" s="107" t="s">
        <v>72</v>
      </c>
      <c r="K52" s="108" t="s">
        <v>130</v>
      </c>
      <c r="L52" s="103" t="s">
        <v>131</v>
      </c>
      <c r="M52" s="109">
        <v>2140000</v>
      </c>
      <c r="N52" s="109"/>
      <c r="O52" s="111">
        <v>3150</v>
      </c>
      <c r="Q52" s="110">
        <v>1000</v>
      </c>
    </row>
    <row r="53" spans="2:17" x14ac:dyDescent="0.25">
      <c r="B53" s="103"/>
      <c r="C53" s="103"/>
      <c r="D53" s="104"/>
      <c r="E53" s="104"/>
      <c r="F53" s="106"/>
      <c r="G53" s="106"/>
      <c r="H53" s="106"/>
      <c r="I53" s="106"/>
      <c r="J53" s="107" t="s">
        <v>73</v>
      </c>
      <c r="K53" s="108" t="s">
        <v>130</v>
      </c>
      <c r="L53" s="103" t="s">
        <v>131</v>
      </c>
      <c r="M53" s="109">
        <v>2150000</v>
      </c>
      <c r="N53" s="109"/>
      <c r="O53" s="111">
        <v>450</v>
      </c>
      <c r="Q53" s="110">
        <v>1000</v>
      </c>
    </row>
    <row r="54" spans="2:17" x14ac:dyDescent="0.25">
      <c r="B54" s="103"/>
      <c r="C54" s="103"/>
      <c r="D54" s="104"/>
      <c r="E54" s="104"/>
      <c r="F54" s="101"/>
      <c r="G54" s="101"/>
      <c r="H54" s="101"/>
      <c r="I54" s="101"/>
      <c r="J54" s="107" t="s">
        <v>78</v>
      </c>
      <c r="K54" s="108" t="s">
        <v>132</v>
      </c>
      <c r="L54" s="103" t="s">
        <v>133</v>
      </c>
      <c r="M54" s="109">
        <v>10000</v>
      </c>
      <c r="N54" s="109"/>
      <c r="O54" s="111">
        <v>135000</v>
      </c>
      <c r="Q54" s="111">
        <f>'[1]Outros gastos'!L23</f>
        <v>225000</v>
      </c>
    </row>
    <row r="55" spans="2:17" x14ac:dyDescent="0.25">
      <c r="B55" s="103"/>
      <c r="C55" s="103"/>
      <c r="D55" s="104"/>
      <c r="E55" s="104"/>
      <c r="F55" s="101"/>
      <c r="G55" s="101"/>
      <c r="H55" s="101"/>
      <c r="I55" s="101"/>
      <c r="J55" s="107" t="s">
        <v>79</v>
      </c>
      <c r="K55" s="108" t="s">
        <v>132</v>
      </c>
      <c r="L55" s="103" t="s">
        <v>133</v>
      </c>
      <c r="M55" s="109">
        <v>2130000</v>
      </c>
      <c r="N55" s="109"/>
      <c r="O55" s="111">
        <v>27000</v>
      </c>
      <c r="Q55" s="111">
        <f>'[1]Outros gastos'!M23</f>
        <v>45000</v>
      </c>
    </row>
    <row r="56" spans="2:17" x14ac:dyDescent="0.25">
      <c r="B56" s="103"/>
      <c r="C56" s="103"/>
      <c r="D56" s="104"/>
      <c r="E56" s="104"/>
      <c r="F56" s="101"/>
      <c r="G56" s="101"/>
      <c r="H56" s="101"/>
      <c r="I56" s="101"/>
      <c r="J56" s="107" t="s">
        <v>80</v>
      </c>
      <c r="K56" s="108" t="s">
        <v>132</v>
      </c>
      <c r="L56" s="103" t="s">
        <v>133</v>
      </c>
      <c r="M56" s="109">
        <v>2140000</v>
      </c>
      <c r="N56" s="109"/>
      <c r="O56" s="111">
        <v>94500</v>
      </c>
      <c r="Q56" s="111">
        <f>'[1]Outros gastos'!N23</f>
        <v>45000</v>
      </c>
    </row>
    <row r="57" spans="2:17" x14ac:dyDescent="0.25">
      <c r="B57" s="103"/>
      <c r="C57" s="103"/>
      <c r="D57" s="104"/>
      <c r="E57" s="104"/>
      <c r="F57" s="101"/>
      <c r="G57" s="101"/>
      <c r="H57" s="101"/>
      <c r="I57" s="101"/>
      <c r="J57" s="107" t="s">
        <v>81</v>
      </c>
      <c r="K57" s="108" t="s">
        <v>132</v>
      </c>
      <c r="L57" s="103" t="s">
        <v>133</v>
      </c>
      <c r="M57" s="109">
        <v>2150000</v>
      </c>
      <c r="N57" s="109"/>
      <c r="O57" s="111">
        <v>13500</v>
      </c>
      <c r="Q57" s="111">
        <f>'[1]Outros gastos'!O23</f>
        <v>45000</v>
      </c>
    </row>
    <row r="58" spans="2:17" x14ac:dyDescent="0.25">
      <c r="B58" s="103"/>
      <c r="C58" s="103"/>
      <c r="D58" s="104"/>
      <c r="E58" s="104"/>
      <c r="F58" s="101"/>
      <c r="G58" s="101"/>
      <c r="H58" s="101"/>
      <c r="I58" s="101"/>
      <c r="J58" s="107" t="s">
        <v>83</v>
      </c>
      <c r="K58" s="108" t="s">
        <v>134</v>
      </c>
      <c r="L58" s="112" t="s">
        <v>135</v>
      </c>
      <c r="M58" s="109">
        <v>10000</v>
      </c>
      <c r="N58" s="109"/>
      <c r="O58" s="111">
        <v>4500</v>
      </c>
      <c r="Q58" s="110">
        <v>1000</v>
      </c>
    </row>
    <row r="59" spans="2:17" x14ac:dyDescent="0.25">
      <c r="B59" s="103"/>
      <c r="C59" s="103"/>
      <c r="D59" s="104"/>
      <c r="E59" s="104"/>
      <c r="F59" s="101"/>
      <c r="G59" s="101"/>
      <c r="H59" s="101"/>
      <c r="I59" s="101"/>
      <c r="J59" s="107" t="s">
        <v>84</v>
      </c>
      <c r="K59" s="108" t="s">
        <v>134</v>
      </c>
      <c r="L59" s="112" t="s">
        <v>135</v>
      </c>
      <c r="M59" s="109">
        <v>2130000</v>
      </c>
      <c r="N59" s="109"/>
      <c r="O59" s="111">
        <v>900</v>
      </c>
      <c r="Q59" s="110">
        <v>1000</v>
      </c>
    </row>
    <row r="60" spans="2:17" x14ac:dyDescent="0.25">
      <c r="B60" s="103"/>
      <c r="C60" s="103"/>
      <c r="D60" s="104"/>
      <c r="E60" s="104"/>
      <c r="F60" s="101"/>
      <c r="G60" s="101"/>
      <c r="H60" s="101"/>
      <c r="I60" s="101"/>
      <c r="J60" s="107" t="s">
        <v>85</v>
      </c>
      <c r="K60" s="108" t="s">
        <v>134</v>
      </c>
      <c r="L60" s="112" t="s">
        <v>135</v>
      </c>
      <c r="M60" s="109">
        <v>2140000</v>
      </c>
      <c r="N60" s="109"/>
      <c r="O60" s="111">
        <v>3150</v>
      </c>
      <c r="Q60" s="110">
        <v>1000</v>
      </c>
    </row>
    <row r="61" spans="2:17" x14ac:dyDescent="0.25">
      <c r="B61" s="103"/>
      <c r="C61" s="103"/>
      <c r="D61" s="104"/>
      <c r="E61" s="104"/>
      <c r="F61" s="101"/>
      <c r="G61" s="101"/>
      <c r="H61" s="101"/>
      <c r="I61" s="101"/>
      <c r="J61" s="107" t="s">
        <v>86</v>
      </c>
      <c r="K61" s="108" t="s">
        <v>134</v>
      </c>
      <c r="L61" s="112" t="s">
        <v>135</v>
      </c>
      <c r="M61" s="109">
        <v>2150000</v>
      </c>
      <c r="N61" s="109"/>
      <c r="O61" s="111">
        <v>450</v>
      </c>
      <c r="Q61" s="110">
        <v>1000</v>
      </c>
    </row>
    <row r="62" spans="2:17" x14ac:dyDescent="0.25">
      <c r="B62" s="103"/>
      <c r="C62" s="103"/>
      <c r="D62" s="104"/>
      <c r="E62" s="104"/>
      <c r="F62" s="101"/>
      <c r="G62" s="101"/>
      <c r="H62" s="101"/>
      <c r="I62" s="101"/>
      <c r="J62" s="107" t="s">
        <v>136</v>
      </c>
      <c r="K62" s="108" t="s">
        <v>137</v>
      </c>
      <c r="L62" s="112" t="s">
        <v>138</v>
      </c>
      <c r="M62" s="109">
        <v>10000</v>
      </c>
      <c r="N62" s="109"/>
      <c r="O62" s="111">
        <v>4500</v>
      </c>
      <c r="Q62" s="110">
        <v>1000</v>
      </c>
    </row>
    <row r="63" spans="2:17" x14ac:dyDescent="0.25">
      <c r="B63" s="103"/>
      <c r="C63" s="103"/>
      <c r="D63" s="104"/>
      <c r="E63" s="104"/>
      <c r="F63" s="101"/>
      <c r="G63" s="101"/>
      <c r="H63" s="101"/>
      <c r="I63" s="101"/>
      <c r="J63" s="107" t="s">
        <v>139</v>
      </c>
      <c r="K63" s="108" t="s">
        <v>137</v>
      </c>
      <c r="L63" s="112" t="s">
        <v>138</v>
      </c>
      <c r="M63" s="109">
        <v>2130000</v>
      </c>
      <c r="N63" s="109"/>
      <c r="O63" s="111">
        <v>900</v>
      </c>
      <c r="Q63" s="110">
        <v>1000</v>
      </c>
    </row>
    <row r="64" spans="2:17" x14ac:dyDescent="0.25">
      <c r="B64" s="103"/>
      <c r="C64" s="103"/>
      <c r="D64" s="104"/>
      <c r="E64" s="104"/>
      <c r="F64" s="101"/>
      <c r="G64" s="101"/>
      <c r="H64" s="101"/>
      <c r="I64" s="101"/>
      <c r="J64" s="107" t="s">
        <v>140</v>
      </c>
      <c r="K64" s="108" t="s">
        <v>137</v>
      </c>
      <c r="L64" s="112" t="s">
        <v>138</v>
      </c>
      <c r="M64" s="109">
        <v>2140000</v>
      </c>
      <c r="N64" s="109"/>
      <c r="O64" s="111">
        <v>3150</v>
      </c>
      <c r="Q64" s="110">
        <v>1000</v>
      </c>
    </row>
    <row r="65" spans="2:17" x14ac:dyDescent="0.25">
      <c r="B65" s="103"/>
      <c r="C65" s="103"/>
      <c r="D65" s="104"/>
      <c r="E65" s="104"/>
      <c r="F65" s="101"/>
      <c r="G65" s="101"/>
      <c r="H65" s="101"/>
      <c r="I65" s="101"/>
      <c r="J65" s="107" t="s">
        <v>141</v>
      </c>
      <c r="K65" s="108" t="s">
        <v>137</v>
      </c>
      <c r="L65" s="112" t="s">
        <v>138</v>
      </c>
      <c r="M65" s="109">
        <v>2150000</v>
      </c>
      <c r="N65" s="109"/>
      <c r="O65" s="111">
        <v>450</v>
      </c>
      <c r="Q65" s="110">
        <v>1000</v>
      </c>
    </row>
    <row r="66" spans="2:17" x14ac:dyDescent="0.25">
      <c r="B66" s="103"/>
      <c r="C66" s="103"/>
      <c r="D66" s="104"/>
      <c r="E66" s="104"/>
      <c r="F66" s="101"/>
      <c r="G66" s="101"/>
      <c r="H66" s="101"/>
      <c r="I66" s="101"/>
      <c r="J66" s="107" t="s">
        <v>142</v>
      </c>
      <c r="K66" s="108" t="s">
        <v>143</v>
      </c>
      <c r="L66" s="103" t="s">
        <v>144</v>
      </c>
      <c r="M66" s="109">
        <v>10000</v>
      </c>
      <c r="N66" s="109"/>
      <c r="O66" s="111">
        <v>337950</v>
      </c>
      <c r="Q66" s="111">
        <f>'[1]Outros gastos'!L40</f>
        <v>318000</v>
      </c>
    </row>
    <row r="67" spans="2:17" x14ac:dyDescent="0.25">
      <c r="B67" s="103"/>
      <c r="C67" s="103"/>
      <c r="D67" s="104"/>
      <c r="E67" s="104"/>
      <c r="F67" s="101"/>
      <c r="G67" s="101"/>
      <c r="H67" s="101"/>
      <c r="I67" s="101"/>
      <c r="J67" s="107" t="s">
        <v>145</v>
      </c>
      <c r="K67" s="108" t="s">
        <v>143</v>
      </c>
      <c r="L67" s="103" t="s">
        <v>144</v>
      </c>
      <c r="M67" s="109">
        <v>2130000</v>
      </c>
      <c r="N67" s="109"/>
      <c r="O67" s="111">
        <v>67590</v>
      </c>
      <c r="Q67" s="111">
        <f>'[1]Outros gastos'!M40</f>
        <v>63000</v>
      </c>
    </row>
    <row r="68" spans="2:17" x14ac:dyDescent="0.25">
      <c r="B68" s="103"/>
      <c r="C68" s="103"/>
      <c r="D68" s="104"/>
      <c r="E68" s="104"/>
      <c r="F68" s="101"/>
      <c r="G68" s="101"/>
      <c r="H68" s="101"/>
      <c r="I68" s="101"/>
      <c r="J68" s="107" t="s">
        <v>146</v>
      </c>
      <c r="K68" s="108" t="s">
        <v>143</v>
      </c>
      <c r="L68" s="103" t="s">
        <v>144</v>
      </c>
      <c r="M68" s="109">
        <v>2140000</v>
      </c>
      <c r="N68" s="109"/>
      <c r="O68" s="111">
        <v>236564.99999999997</v>
      </c>
      <c r="Q68" s="111">
        <f>'[1]Outros gastos'!N40</f>
        <v>63000</v>
      </c>
    </row>
    <row r="69" spans="2:17" x14ac:dyDescent="0.25">
      <c r="B69" s="103"/>
      <c r="C69" s="103"/>
      <c r="D69" s="104"/>
      <c r="E69" s="104"/>
      <c r="F69" s="101"/>
      <c r="G69" s="101"/>
      <c r="H69" s="101"/>
      <c r="I69" s="101"/>
      <c r="J69" s="107" t="s">
        <v>147</v>
      </c>
      <c r="K69" s="108" t="s">
        <v>143</v>
      </c>
      <c r="L69" s="103" t="s">
        <v>144</v>
      </c>
      <c r="M69" s="109">
        <v>2150000</v>
      </c>
      <c r="N69" s="109"/>
      <c r="O69" s="111">
        <v>33795</v>
      </c>
      <c r="Q69" s="111">
        <f>'[1]Outros gastos'!O40</f>
        <v>63000</v>
      </c>
    </row>
    <row r="70" spans="2:17" x14ac:dyDescent="0.25">
      <c r="B70" s="103"/>
      <c r="C70" s="103"/>
      <c r="D70" s="104"/>
      <c r="E70" s="104"/>
      <c r="F70" s="108"/>
      <c r="G70" s="108"/>
      <c r="H70" s="108"/>
      <c r="I70" s="108"/>
      <c r="J70" s="107" t="s">
        <v>148</v>
      </c>
      <c r="K70" s="108" t="s">
        <v>149</v>
      </c>
      <c r="L70" s="103" t="s">
        <v>150</v>
      </c>
      <c r="M70" s="109">
        <v>10000</v>
      </c>
      <c r="N70" s="109"/>
      <c r="O70" s="113">
        <v>22500</v>
      </c>
      <c r="Q70" s="111">
        <f>'[1]Outros gastos'!L50</f>
        <v>193000</v>
      </c>
    </row>
    <row r="71" spans="2:17" x14ac:dyDescent="0.25">
      <c r="B71" s="103"/>
      <c r="C71" s="103"/>
      <c r="D71" s="104"/>
      <c r="E71" s="104"/>
      <c r="F71" s="108"/>
      <c r="G71" s="108"/>
      <c r="H71" s="108"/>
      <c r="I71" s="108"/>
      <c r="J71" s="107" t="s">
        <v>151</v>
      </c>
      <c r="K71" s="108" t="s">
        <v>149</v>
      </c>
      <c r="L71" s="103" t="s">
        <v>150</v>
      </c>
      <c r="M71" s="109">
        <v>2130000</v>
      </c>
      <c r="N71" s="109"/>
      <c r="O71" s="113">
        <v>4500</v>
      </c>
      <c r="Q71" s="111">
        <f>'[1]Outros gastos'!M50</f>
        <v>38000</v>
      </c>
    </row>
    <row r="72" spans="2:17" x14ac:dyDescent="0.25">
      <c r="B72" s="103"/>
      <c r="C72" s="103"/>
      <c r="D72" s="104"/>
      <c r="E72" s="104"/>
      <c r="F72" s="108"/>
      <c r="G72" s="108"/>
      <c r="H72" s="108"/>
      <c r="I72" s="108"/>
      <c r="J72" s="107" t="s">
        <v>152</v>
      </c>
      <c r="K72" s="108" t="s">
        <v>149</v>
      </c>
      <c r="L72" s="103" t="s">
        <v>150</v>
      </c>
      <c r="M72" s="109">
        <v>2140000</v>
      </c>
      <c r="N72" s="109"/>
      <c r="O72" s="113">
        <v>15749.999999999998</v>
      </c>
      <c r="Q72" s="111">
        <f>'[1]Outros gastos'!N50</f>
        <v>38000</v>
      </c>
    </row>
    <row r="73" spans="2:17" x14ac:dyDescent="0.25">
      <c r="B73" s="103"/>
      <c r="C73" s="103"/>
      <c r="D73" s="104"/>
      <c r="E73" s="104"/>
      <c r="F73" s="108"/>
      <c r="G73" s="108"/>
      <c r="H73" s="108"/>
      <c r="I73" s="108"/>
      <c r="J73" s="107" t="s">
        <v>153</v>
      </c>
      <c r="K73" s="108" t="s">
        <v>149</v>
      </c>
      <c r="L73" s="103" t="s">
        <v>150</v>
      </c>
      <c r="M73" s="109">
        <v>2150000</v>
      </c>
      <c r="N73" s="109"/>
      <c r="O73" s="113">
        <v>2250</v>
      </c>
      <c r="Q73" s="111">
        <f>'[1]Outros gastos'!O50</f>
        <v>38000</v>
      </c>
    </row>
    <row r="74" spans="2:17" x14ac:dyDescent="0.25">
      <c r="B74" s="103"/>
      <c r="C74" s="100"/>
      <c r="D74" s="104"/>
      <c r="E74" s="104"/>
      <c r="F74" s="101"/>
      <c r="G74" s="101"/>
      <c r="H74" s="101"/>
      <c r="I74" s="101"/>
      <c r="J74" s="107" t="s">
        <v>154</v>
      </c>
      <c r="K74" s="108" t="s">
        <v>155</v>
      </c>
      <c r="L74" s="103" t="s">
        <v>156</v>
      </c>
      <c r="M74" s="109">
        <v>10000</v>
      </c>
      <c r="N74" s="109"/>
      <c r="O74" s="113">
        <v>117000</v>
      </c>
      <c r="Q74" s="113">
        <f>'[1]Folha de pagamento'!X67</f>
        <v>289000</v>
      </c>
    </row>
    <row r="75" spans="2:17" x14ac:dyDescent="0.25">
      <c r="B75" s="103"/>
      <c r="C75" s="100"/>
      <c r="D75" s="104"/>
      <c r="E75" s="104"/>
      <c r="F75" s="101"/>
      <c r="G75" s="101"/>
      <c r="H75" s="101"/>
      <c r="I75" s="101"/>
      <c r="J75" s="107" t="s">
        <v>157</v>
      </c>
      <c r="K75" s="108" t="s">
        <v>155</v>
      </c>
      <c r="L75" s="103" t="s">
        <v>156</v>
      </c>
      <c r="M75" s="109">
        <v>2130000</v>
      </c>
      <c r="N75" s="109"/>
      <c r="O75" s="113">
        <v>23400</v>
      </c>
      <c r="Q75" s="113">
        <f>'[1]Folha de pagamento'!Y67</f>
        <v>57000</v>
      </c>
    </row>
    <row r="76" spans="2:17" x14ac:dyDescent="0.25">
      <c r="B76" s="103"/>
      <c r="C76" s="100"/>
      <c r="D76" s="104"/>
      <c r="E76" s="104"/>
      <c r="F76" s="101"/>
      <c r="G76" s="101"/>
      <c r="H76" s="101"/>
      <c r="I76" s="101"/>
      <c r="J76" s="107" t="s">
        <v>158</v>
      </c>
      <c r="K76" s="108" t="s">
        <v>155</v>
      </c>
      <c r="L76" s="103" t="s">
        <v>156</v>
      </c>
      <c r="M76" s="109">
        <v>2140000</v>
      </c>
      <c r="N76" s="109"/>
      <c r="O76" s="113">
        <v>81900</v>
      </c>
      <c r="Q76" s="113">
        <f>'[1]Folha de pagamento'!Z67</f>
        <v>57000</v>
      </c>
    </row>
    <row r="77" spans="2:17" x14ac:dyDescent="0.25">
      <c r="B77" s="103"/>
      <c r="C77" s="100"/>
      <c r="D77" s="104"/>
      <c r="E77" s="104"/>
      <c r="F77" s="101"/>
      <c r="G77" s="101"/>
      <c r="H77" s="101"/>
      <c r="I77" s="101"/>
      <c r="J77" s="107" t="s">
        <v>159</v>
      </c>
      <c r="K77" s="108" t="s">
        <v>155</v>
      </c>
      <c r="L77" s="103" t="s">
        <v>156</v>
      </c>
      <c r="M77" s="109">
        <v>2150000</v>
      </c>
      <c r="N77" s="109"/>
      <c r="O77" s="113">
        <v>11700</v>
      </c>
      <c r="Q77" s="113">
        <f>'[1]Folha de pagamento'!AA67</f>
        <v>57000</v>
      </c>
    </row>
    <row r="78" spans="2:17" x14ac:dyDescent="0.25">
      <c r="B78" s="103"/>
      <c r="C78" s="103"/>
      <c r="D78" s="104"/>
      <c r="E78" s="104"/>
      <c r="F78" s="106"/>
      <c r="G78" s="106"/>
      <c r="H78" s="106"/>
      <c r="I78" s="106"/>
      <c r="J78" s="107" t="s">
        <v>160</v>
      </c>
      <c r="K78" s="108" t="s">
        <v>161</v>
      </c>
      <c r="L78" s="103" t="s">
        <v>162</v>
      </c>
      <c r="M78" s="109">
        <v>10000</v>
      </c>
      <c r="N78" s="109"/>
      <c r="O78" s="111">
        <v>4500</v>
      </c>
      <c r="Q78" s="110">
        <v>1000</v>
      </c>
    </row>
    <row r="79" spans="2:17" x14ac:dyDescent="0.25">
      <c r="B79" s="103"/>
      <c r="C79" s="103"/>
      <c r="D79" s="104"/>
      <c r="E79" s="104"/>
      <c r="F79" s="106"/>
      <c r="G79" s="106"/>
      <c r="H79" s="106"/>
      <c r="I79" s="106"/>
      <c r="J79" s="107" t="s">
        <v>163</v>
      </c>
      <c r="K79" s="108" t="s">
        <v>161</v>
      </c>
      <c r="L79" s="103" t="s">
        <v>162</v>
      </c>
      <c r="M79" s="109">
        <v>2130000</v>
      </c>
      <c r="N79" s="109"/>
      <c r="O79" s="111">
        <v>900</v>
      </c>
      <c r="Q79" s="110">
        <v>1000</v>
      </c>
    </row>
    <row r="80" spans="2:17" x14ac:dyDescent="0.25">
      <c r="B80" s="103"/>
      <c r="C80" s="103"/>
      <c r="D80" s="104"/>
      <c r="E80" s="104"/>
      <c r="F80" s="106"/>
      <c r="G80" s="106"/>
      <c r="H80" s="106"/>
      <c r="I80" s="106"/>
      <c r="J80" s="107" t="s">
        <v>164</v>
      </c>
      <c r="K80" s="108" t="s">
        <v>161</v>
      </c>
      <c r="L80" s="103" t="s">
        <v>162</v>
      </c>
      <c r="M80" s="109">
        <v>2140000</v>
      </c>
      <c r="N80" s="109"/>
      <c r="O80" s="111">
        <v>3150</v>
      </c>
      <c r="Q80" s="110">
        <v>1000</v>
      </c>
    </row>
    <row r="81" spans="2:18" x14ac:dyDescent="0.25">
      <c r="B81" s="103"/>
      <c r="C81" s="103"/>
      <c r="D81" s="104"/>
      <c r="E81" s="104"/>
      <c r="F81" s="106"/>
      <c r="G81" s="106"/>
      <c r="H81" s="106"/>
      <c r="I81" s="106"/>
      <c r="J81" s="107" t="s">
        <v>165</v>
      </c>
      <c r="K81" s="108" t="s">
        <v>161</v>
      </c>
      <c r="L81" s="103" t="s">
        <v>162</v>
      </c>
      <c r="M81" s="109">
        <v>2150000</v>
      </c>
      <c r="N81" s="109"/>
      <c r="O81" s="111">
        <v>450</v>
      </c>
      <c r="Q81" s="110">
        <v>1000</v>
      </c>
    </row>
    <row r="82" spans="2:18" x14ac:dyDescent="0.25">
      <c r="B82" s="103"/>
      <c r="C82" s="103"/>
      <c r="D82" s="104"/>
      <c r="E82" s="104"/>
      <c r="F82" s="101"/>
      <c r="G82" s="101"/>
      <c r="H82" s="101"/>
      <c r="I82" s="101"/>
      <c r="J82" s="107" t="s">
        <v>166</v>
      </c>
      <c r="K82" s="108" t="s">
        <v>167</v>
      </c>
      <c r="L82" s="103" t="s">
        <v>168</v>
      </c>
      <c r="M82" s="109">
        <v>10000</v>
      </c>
      <c r="N82" s="109"/>
      <c r="O82" s="111">
        <v>4500</v>
      </c>
      <c r="Q82" s="110">
        <v>1000</v>
      </c>
    </row>
    <row r="83" spans="2:18" x14ac:dyDescent="0.25">
      <c r="B83" s="103"/>
      <c r="C83" s="103"/>
      <c r="D83" s="104"/>
      <c r="E83" s="104"/>
      <c r="F83" s="101"/>
      <c r="G83" s="101"/>
      <c r="H83" s="101"/>
      <c r="I83" s="101"/>
      <c r="J83" s="107" t="s">
        <v>169</v>
      </c>
      <c r="K83" s="108" t="s">
        <v>167</v>
      </c>
      <c r="L83" s="103" t="s">
        <v>168</v>
      </c>
      <c r="M83" s="109">
        <v>2130000</v>
      </c>
      <c r="N83" s="109"/>
      <c r="O83" s="111">
        <v>900</v>
      </c>
      <c r="Q83" s="110">
        <v>1000</v>
      </c>
    </row>
    <row r="84" spans="2:18" x14ac:dyDescent="0.25">
      <c r="B84" s="103"/>
      <c r="C84" s="103"/>
      <c r="D84" s="104"/>
      <c r="E84" s="104"/>
      <c r="F84" s="101"/>
      <c r="G84" s="101"/>
      <c r="H84" s="101"/>
      <c r="I84" s="101"/>
      <c r="J84" s="107" t="s">
        <v>170</v>
      </c>
      <c r="K84" s="108" t="s">
        <v>167</v>
      </c>
      <c r="L84" s="103" t="s">
        <v>168</v>
      </c>
      <c r="M84" s="109">
        <v>2140000</v>
      </c>
      <c r="N84" s="109"/>
      <c r="O84" s="111">
        <v>3150</v>
      </c>
      <c r="Q84" s="110">
        <v>1000</v>
      </c>
    </row>
    <row r="85" spans="2:18" x14ac:dyDescent="0.25">
      <c r="B85" s="114"/>
      <c r="C85" s="114"/>
      <c r="D85" s="115"/>
      <c r="E85" s="115"/>
      <c r="F85" s="116"/>
      <c r="G85" s="116"/>
      <c r="H85" s="116"/>
      <c r="I85" s="116"/>
      <c r="J85" s="117" t="s">
        <v>171</v>
      </c>
      <c r="K85" s="118" t="s">
        <v>167</v>
      </c>
      <c r="L85" s="114" t="s">
        <v>168</v>
      </c>
      <c r="M85" s="119">
        <v>2150000</v>
      </c>
      <c r="N85" s="119"/>
      <c r="O85" s="120">
        <v>450</v>
      </c>
      <c r="Q85" s="121">
        <v>1000</v>
      </c>
    </row>
    <row r="86" spans="2:18" x14ac:dyDescent="0.25">
      <c r="B86" s="122"/>
      <c r="C86" s="122"/>
      <c r="D86" s="123"/>
      <c r="E86" s="123"/>
      <c r="F86" s="124"/>
      <c r="G86" s="124"/>
      <c r="H86" s="124"/>
      <c r="I86" s="124"/>
      <c r="J86" s="125"/>
      <c r="K86" s="126"/>
      <c r="L86" s="122"/>
      <c r="M86" s="127"/>
      <c r="N86" s="127"/>
      <c r="O86" s="128"/>
      <c r="Q86" s="128"/>
    </row>
    <row r="87" spans="2:18" s="98" customFormat="1" x14ac:dyDescent="0.25">
      <c r="B87" s="94"/>
      <c r="C87" s="94"/>
      <c r="D87" s="95" t="s">
        <v>95</v>
      </c>
      <c r="E87" s="95" t="s">
        <v>96</v>
      </c>
      <c r="F87" s="95" t="s">
        <v>97</v>
      </c>
      <c r="G87" s="95" t="s">
        <v>98</v>
      </c>
      <c r="H87" s="95" t="s">
        <v>99</v>
      </c>
      <c r="I87" s="95" t="s">
        <v>100</v>
      </c>
      <c r="J87" s="96" t="s">
        <v>2</v>
      </c>
      <c r="K87" s="95" t="s">
        <v>101</v>
      </c>
      <c r="L87" s="95" t="s">
        <v>3</v>
      </c>
      <c r="M87" s="6" t="s">
        <v>4</v>
      </c>
      <c r="N87" s="6" t="s">
        <v>5</v>
      </c>
      <c r="O87" s="97">
        <v>2021</v>
      </c>
      <c r="Q87" s="97">
        <v>2022</v>
      </c>
      <c r="R87" s="99"/>
    </row>
    <row r="88" spans="2:18" x14ac:dyDescent="0.25">
      <c r="B88" s="100" t="s">
        <v>102</v>
      </c>
      <c r="C88" s="100"/>
      <c r="D88" s="101"/>
      <c r="E88" s="101"/>
      <c r="F88" s="101"/>
      <c r="G88" s="101"/>
      <c r="H88" s="101"/>
      <c r="I88" s="101"/>
      <c r="J88" s="100"/>
      <c r="K88" s="101"/>
      <c r="L88" s="100"/>
      <c r="M88" s="101"/>
      <c r="N88" s="101"/>
      <c r="O88" s="102"/>
      <c r="Q88" s="102"/>
    </row>
    <row r="89" spans="2:18" x14ac:dyDescent="0.25">
      <c r="B89" s="100" t="s">
        <v>103</v>
      </c>
      <c r="C89" s="100"/>
      <c r="D89" s="101"/>
      <c r="E89" s="101"/>
      <c r="F89" s="101"/>
      <c r="G89" s="101"/>
      <c r="H89" s="101"/>
      <c r="I89" s="101"/>
      <c r="J89" s="100"/>
      <c r="K89" s="101"/>
      <c r="L89" s="100"/>
      <c r="M89" s="101"/>
      <c r="N89" s="101"/>
      <c r="O89" s="102"/>
      <c r="Q89" s="102"/>
    </row>
    <row r="90" spans="2:18" x14ac:dyDescent="0.25">
      <c r="B90" s="129"/>
      <c r="C90" s="130"/>
      <c r="D90" s="131"/>
      <c r="E90" s="131"/>
      <c r="F90" s="132" t="s">
        <v>15</v>
      </c>
      <c r="G90" s="132" t="s">
        <v>104</v>
      </c>
      <c r="H90" s="133"/>
      <c r="I90" s="132"/>
      <c r="J90" s="130"/>
      <c r="K90" s="132"/>
      <c r="L90" s="130"/>
      <c r="M90" s="132"/>
      <c r="N90" s="132"/>
      <c r="O90" s="134"/>
      <c r="Q90" s="134"/>
    </row>
    <row r="91" spans="2:18" x14ac:dyDescent="0.25">
      <c r="B91" s="103"/>
      <c r="C91" s="100"/>
      <c r="D91" s="104"/>
      <c r="E91" s="104"/>
      <c r="F91" s="101" t="s">
        <v>15</v>
      </c>
      <c r="G91" s="101">
        <v>122</v>
      </c>
      <c r="H91" s="105" t="s">
        <v>105</v>
      </c>
      <c r="I91" s="101"/>
      <c r="J91" s="100"/>
      <c r="K91" s="101"/>
      <c r="L91" s="100"/>
      <c r="M91" s="101"/>
      <c r="N91" s="101"/>
      <c r="O91" s="102"/>
      <c r="Q91" s="102"/>
    </row>
    <row r="92" spans="2:18" x14ac:dyDescent="0.25">
      <c r="B92" s="103"/>
      <c r="C92" s="100"/>
      <c r="D92" s="104"/>
      <c r="E92" s="104"/>
      <c r="F92" s="101" t="s">
        <v>15</v>
      </c>
      <c r="G92" s="101">
        <v>122</v>
      </c>
      <c r="H92" s="105" t="s">
        <v>106</v>
      </c>
      <c r="I92" s="178" t="s">
        <v>107</v>
      </c>
      <c r="J92" s="179"/>
      <c r="K92" s="179"/>
      <c r="L92" s="180"/>
      <c r="M92" s="101"/>
      <c r="N92" s="101"/>
      <c r="O92" s="102"/>
      <c r="Q92" s="102"/>
    </row>
    <row r="93" spans="2:18" x14ac:dyDescent="0.25">
      <c r="B93" s="103"/>
      <c r="C93" s="100"/>
      <c r="D93" s="104"/>
      <c r="E93" s="104"/>
      <c r="F93" s="101" t="s">
        <v>15</v>
      </c>
      <c r="G93" s="101" t="s">
        <v>108</v>
      </c>
      <c r="H93" s="105" t="s">
        <v>106</v>
      </c>
      <c r="I93" s="135">
        <v>1001</v>
      </c>
      <c r="J93" s="100"/>
      <c r="K93" s="100"/>
      <c r="L93" s="100" t="s">
        <v>172</v>
      </c>
      <c r="M93" s="101" t="s">
        <v>111</v>
      </c>
      <c r="N93" s="101"/>
      <c r="O93" s="102">
        <f>SUM(O94:O105)</f>
        <v>279000</v>
      </c>
      <c r="Q93" s="102">
        <f>SUM(Q94:Q105)</f>
        <v>280000</v>
      </c>
    </row>
    <row r="94" spans="2:18" x14ac:dyDescent="0.25">
      <c r="B94" s="103"/>
      <c r="C94" s="103"/>
      <c r="D94" s="104"/>
      <c r="E94" s="104"/>
      <c r="F94" s="101"/>
      <c r="G94" s="101"/>
      <c r="H94" s="101"/>
      <c r="I94" s="101"/>
      <c r="J94" s="107" t="s">
        <v>173</v>
      </c>
      <c r="K94" s="108" t="s">
        <v>174</v>
      </c>
      <c r="L94" s="112" t="s">
        <v>175</v>
      </c>
      <c r="M94" s="109">
        <v>10000</v>
      </c>
      <c r="N94" s="109"/>
      <c r="O94" s="111">
        <v>67500</v>
      </c>
      <c r="Q94" s="111">
        <v>84000</v>
      </c>
    </row>
    <row r="95" spans="2:18" x14ac:dyDescent="0.25">
      <c r="B95" s="103"/>
      <c r="C95" s="103"/>
      <c r="D95" s="104"/>
      <c r="E95" s="104"/>
      <c r="F95" s="101"/>
      <c r="G95" s="101"/>
      <c r="H95" s="101"/>
      <c r="I95" s="101"/>
      <c r="J95" s="107" t="s">
        <v>176</v>
      </c>
      <c r="K95" s="108" t="s">
        <v>174</v>
      </c>
      <c r="L95" s="112" t="s">
        <v>175</v>
      </c>
      <c r="M95" s="109">
        <v>2130000</v>
      </c>
      <c r="N95" s="109"/>
      <c r="O95" s="111">
        <v>13500</v>
      </c>
      <c r="Q95" s="111">
        <v>18000</v>
      </c>
    </row>
    <row r="96" spans="2:18" x14ac:dyDescent="0.25">
      <c r="B96" s="103"/>
      <c r="C96" s="103"/>
      <c r="D96" s="104"/>
      <c r="E96" s="104"/>
      <c r="F96" s="101"/>
      <c r="G96" s="101"/>
      <c r="H96" s="101"/>
      <c r="I96" s="101"/>
      <c r="J96" s="107" t="s">
        <v>177</v>
      </c>
      <c r="K96" s="108" t="s">
        <v>174</v>
      </c>
      <c r="L96" s="112" t="s">
        <v>175</v>
      </c>
      <c r="M96" s="109">
        <v>2140000</v>
      </c>
      <c r="N96" s="109"/>
      <c r="O96" s="111">
        <v>47250</v>
      </c>
      <c r="Q96" s="111">
        <v>18000</v>
      </c>
    </row>
    <row r="97" spans="2:23" x14ac:dyDescent="0.25">
      <c r="B97" s="103"/>
      <c r="C97" s="103"/>
      <c r="D97" s="104"/>
      <c r="E97" s="104"/>
      <c r="F97" s="101"/>
      <c r="G97" s="101"/>
      <c r="H97" s="101"/>
      <c r="I97" s="101"/>
      <c r="J97" s="107" t="s">
        <v>178</v>
      </c>
      <c r="K97" s="108" t="s">
        <v>174</v>
      </c>
      <c r="L97" s="112" t="s">
        <v>175</v>
      </c>
      <c r="M97" s="109">
        <v>2150000</v>
      </c>
      <c r="N97" s="109"/>
      <c r="O97" s="111">
        <v>6750</v>
      </c>
      <c r="Q97" s="111">
        <v>18000</v>
      </c>
    </row>
    <row r="98" spans="2:23" x14ac:dyDescent="0.25">
      <c r="B98" s="103"/>
      <c r="C98" s="103"/>
      <c r="D98" s="104"/>
      <c r="E98" s="104"/>
      <c r="F98" s="101"/>
      <c r="G98" s="101"/>
      <c r="H98" s="101"/>
      <c r="I98" s="101"/>
      <c r="J98" s="107" t="s">
        <v>179</v>
      </c>
      <c r="K98" s="108" t="s">
        <v>180</v>
      </c>
      <c r="L98" s="112" t="s">
        <v>181</v>
      </c>
      <c r="M98" s="109">
        <v>10000</v>
      </c>
      <c r="N98" s="109"/>
      <c r="O98" s="111">
        <v>67500</v>
      </c>
      <c r="Q98" s="111">
        <v>84000</v>
      </c>
    </row>
    <row r="99" spans="2:23" x14ac:dyDescent="0.25">
      <c r="B99" s="103"/>
      <c r="C99" s="103"/>
      <c r="D99" s="104"/>
      <c r="E99" s="104"/>
      <c r="F99" s="101"/>
      <c r="G99" s="101"/>
      <c r="H99" s="101"/>
      <c r="I99" s="101"/>
      <c r="J99" s="107" t="s">
        <v>182</v>
      </c>
      <c r="K99" s="108" t="s">
        <v>180</v>
      </c>
      <c r="L99" s="112" t="s">
        <v>181</v>
      </c>
      <c r="M99" s="109">
        <v>2130000</v>
      </c>
      <c r="N99" s="109"/>
      <c r="O99" s="111">
        <v>13500</v>
      </c>
      <c r="Q99" s="111">
        <v>18000</v>
      </c>
    </row>
    <row r="100" spans="2:23" x14ac:dyDescent="0.25">
      <c r="B100" s="103"/>
      <c r="C100" s="103"/>
      <c r="D100" s="104"/>
      <c r="E100" s="104"/>
      <c r="F100" s="101"/>
      <c r="G100" s="101"/>
      <c r="H100" s="101"/>
      <c r="I100" s="101"/>
      <c r="J100" s="107" t="s">
        <v>183</v>
      </c>
      <c r="K100" s="108" t="s">
        <v>180</v>
      </c>
      <c r="L100" s="112" t="s">
        <v>181</v>
      </c>
      <c r="M100" s="109">
        <v>2140000</v>
      </c>
      <c r="N100" s="109"/>
      <c r="O100" s="111">
        <v>47250</v>
      </c>
      <c r="Q100" s="111">
        <v>18000</v>
      </c>
    </row>
    <row r="101" spans="2:23" x14ac:dyDescent="0.25">
      <c r="B101" s="103"/>
      <c r="C101" s="103"/>
      <c r="D101" s="104"/>
      <c r="E101" s="104"/>
      <c r="F101" s="101"/>
      <c r="G101" s="101"/>
      <c r="H101" s="101"/>
      <c r="I101" s="101"/>
      <c r="J101" s="107" t="s">
        <v>184</v>
      </c>
      <c r="K101" s="108" t="s">
        <v>180</v>
      </c>
      <c r="L101" s="112" t="s">
        <v>181</v>
      </c>
      <c r="M101" s="109">
        <v>2150000</v>
      </c>
      <c r="N101" s="109"/>
      <c r="O101" s="111">
        <v>6750</v>
      </c>
      <c r="Q101" s="111">
        <v>18000</v>
      </c>
    </row>
    <row r="102" spans="2:23" x14ac:dyDescent="0.25">
      <c r="B102" s="103"/>
      <c r="C102" s="103"/>
      <c r="D102" s="104"/>
      <c r="E102" s="104"/>
      <c r="F102" s="101"/>
      <c r="G102" s="101"/>
      <c r="H102" s="101"/>
      <c r="I102" s="101"/>
      <c r="J102" s="107" t="s">
        <v>185</v>
      </c>
      <c r="K102" s="108" t="s">
        <v>186</v>
      </c>
      <c r="L102" s="103" t="s">
        <v>187</v>
      </c>
      <c r="M102" s="109">
        <v>10000</v>
      </c>
      <c r="N102" s="109"/>
      <c r="O102" s="111">
        <v>4500</v>
      </c>
      <c r="Q102" s="111">
        <v>1000</v>
      </c>
    </row>
    <row r="103" spans="2:23" x14ac:dyDescent="0.25">
      <c r="B103" s="103"/>
      <c r="C103" s="103"/>
      <c r="D103" s="104"/>
      <c r="E103" s="104"/>
      <c r="F103" s="101"/>
      <c r="G103" s="101"/>
      <c r="H103" s="101"/>
      <c r="I103" s="101"/>
      <c r="J103" s="107" t="s">
        <v>188</v>
      </c>
      <c r="K103" s="108" t="s">
        <v>186</v>
      </c>
      <c r="L103" s="103" t="s">
        <v>187</v>
      </c>
      <c r="M103" s="109">
        <v>2130000</v>
      </c>
      <c r="N103" s="109"/>
      <c r="O103" s="111">
        <v>900</v>
      </c>
      <c r="Q103" s="111">
        <v>1000</v>
      </c>
    </row>
    <row r="104" spans="2:23" x14ac:dyDescent="0.25">
      <c r="B104" s="103"/>
      <c r="C104" s="103"/>
      <c r="D104" s="104"/>
      <c r="E104" s="104"/>
      <c r="F104" s="101"/>
      <c r="G104" s="101"/>
      <c r="H104" s="101"/>
      <c r="I104" s="101"/>
      <c r="J104" s="107" t="s">
        <v>189</v>
      </c>
      <c r="K104" s="108" t="s">
        <v>186</v>
      </c>
      <c r="L104" s="103" t="s">
        <v>187</v>
      </c>
      <c r="M104" s="109">
        <v>2140000</v>
      </c>
      <c r="N104" s="109"/>
      <c r="O104" s="111">
        <v>3150</v>
      </c>
      <c r="Q104" s="111">
        <v>1000</v>
      </c>
    </row>
    <row r="105" spans="2:23" x14ac:dyDescent="0.25">
      <c r="B105" s="103"/>
      <c r="C105" s="103"/>
      <c r="D105" s="104"/>
      <c r="E105" s="104"/>
      <c r="F105" s="101"/>
      <c r="G105" s="101"/>
      <c r="H105" s="101"/>
      <c r="I105" s="101"/>
      <c r="J105" s="107" t="s">
        <v>190</v>
      </c>
      <c r="K105" s="108" t="s">
        <v>186</v>
      </c>
      <c r="L105" s="103" t="s">
        <v>187</v>
      </c>
      <c r="M105" s="109">
        <v>2150000</v>
      </c>
      <c r="N105" s="109"/>
      <c r="O105" s="111">
        <v>450</v>
      </c>
      <c r="Q105" s="111">
        <v>1000</v>
      </c>
    </row>
    <row r="106" spans="2:23" x14ac:dyDescent="0.25">
      <c r="B106" s="122"/>
      <c r="C106" s="122"/>
      <c r="D106" s="123"/>
      <c r="E106" s="123"/>
      <c r="F106" s="124"/>
      <c r="G106" s="124"/>
      <c r="H106" s="124"/>
      <c r="I106" s="124"/>
      <c r="J106" s="125"/>
      <c r="K106" s="126"/>
      <c r="L106" s="122"/>
      <c r="M106" s="127"/>
      <c r="N106" s="127"/>
      <c r="O106" s="128"/>
      <c r="Q106" s="128"/>
    </row>
    <row r="107" spans="2:23" s="98" customFormat="1" x14ac:dyDescent="0.25">
      <c r="B107" s="94"/>
      <c r="C107" s="94"/>
      <c r="D107" s="95" t="s">
        <v>95</v>
      </c>
      <c r="E107" s="95" t="s">
        <v>96</v>
      </c>
      <c r="F107" s="95" t="s">
        <v>97</v>
      </c>
      <c r="G107" s="95" t="s">
        <v>98</v>
      </c>
      <c r="H107" s="95" t="s">
        <v>99</v>
      </c>
      <c r="I107" s="95" t="s">
        <v>100</v>
      </c>
      <c r="J107" s="96" t="s">
        <v>2</v>
      </c>
      <c r="K107" s="95" t="s">
        <v>101</v>
      </c>
      <c r="L107" s="95" t="s">
        <v>3</v>
      </c>
      <c r="M107" s="6" t="s">
        <v>4</v>
      </c>
      <c r="N107" s="6" t="s">
        <v>5</v>
      </c>
      <c r="O107" s="97">
        <v>2021</v>
      </c>
      <c r="Q107" s="97">
        <v>2022</v>
      </c>
      <c r="R107" s="99"/>
    </row>
    <row r="108" spans="2:23" x14ac:dyDescent="0.25">
      <c r="B108" s="100" t="s">
        <v>102</v>
      </c>
      <c r="C108" s="100"/>
      <c r="D108" s="101"/>
      <c r="E108" s="101"/>
      <c r="F108" s="101"/>
      <c r="G108" s="101"/>
      <c r="H108" s="101"/>
      <c r="I108" s="101"/>
      <c r="J108" s="100"/>
      <c r="K108" s="101"/>
      <c r="L108" s="100"/>
      <c r="M108" s="101"/>
      <c r="N108" s="101"/>
      <c r="O108" s="102"/>
      <c r="Q108" s="102"/>
    </row>
    <row r="109" spans="2:23" x14ac:dyDescent="0.25">
      <c r="B109" s="100" t="s">
        <v>103</v>
      </c>
      <c r="C109" s="100"/>
      <c r="D109" s="101"/>
      <c r="E109" s="101"/>
      <c r="F109" s="101"/>
      <c r="G109" s="101"/>
      <c r="H109" s="101"/>
      <c r="I109" s="101"/>
      <c r="J109" s="100"/>
      <c r="K109" s="101"/>
      <c r="L109" s="100"/>
      <c r="M109" s="101"/>
      <c r="N109" s="101"/>
      <c r="O109" s="102"/>
      <c r="Q109" s="102"/>
    </row>
    <row r="110" spans="2:23" x14ac:dyDescent="0.25">
      <c r="B110" s="103"/>
      <c r="C110" s="100"/>
      <c r="D110" s="104"/>
      <c r="E110" s="104"/>
      <c r="F110" s="101">
        <v>99</v>
      </c>
      <c r="G110" s="101" t="s">
        <v>191</v>
      </c>
      <c r="H110" s="105"/>
      <c r="I110" s="101"/>
      <c r="J110" s="100"/>
      <c r="K110" s="101"/>
      <c r="L110" s="100"/>
      <c r="M110" s="101"/>
      <c r="N110" s="101"/>
      <c r="O110" s="102"/>
      <c r="Q110" s="102"/>
    </row>
    <row r="111" spans="2:23" x14ac:dyDescent="0.25">
      <c r="B111" s="103"/>
      <c r="C111" s="100"/>
      <c r="D111" s="104"/>
      <c r="E111" s="104"/>
      <c r="F111" s="101">
        <v>99</v>
      </c>
      <c r="G111" s="101">
        <v>999</v>
      </c>
      <c r="H111" s="105" t="s">
        <v>192</v>
      </c>
      <c r="I111" s="101"/>
      <c r="J111" s="100"/>
      <c r="K111" s="101"/>
      <c r="L111" s="100"/>
      <c r="M111" s="101"/>
      <c r="N111" s="101"/>
      <c r="O111" s="102"/>
      <c r="Q111" s="102"/>
      <c r="T111" s="136"/>
      <c r="U111" s="136"/>
      <c r="V111" s="136"/>
      <c r="W111" s="136"/>
    </row>
    <row r="112" spans="2:23" x14ac:dyDescent="0.25">
      <c r="B112" s="103"/>
      <c r="C112" s="100"/>
      <c r="D112" s="104"/>
      <c r="E112" s="104"/>
      <c r="F112" s="101">
        <v>99</v>
      </c>
      <c r="G112" s="101">
        <v>999</v>
      </c>
      <c r="H112" s="105" t="s">
        <v>193</v>
      </c>
      <c r="I112" s="178" t="s">
        <v>192</v>
      </c>
      <c r="J112" s="179"/>
      <c r="K112" s="179"/>
      <c r="L112" s="180"/>
      <c r="M112" s="101"/>
      <c r="N112" s="101"/>
      <c r="O112" s="102"/>
      <c r="Q112" s="102"/>
    </row>
    <row r="113" spans="2:20" x14ac:dyDescent="0.25">
      <c r="B113" s="103"/>
      <c r="C113" s="100"/>
      <c r="D113" s="104"/>
      <c r="E113" s="104"/>
      <c r="F113" s="101">
        <v>99</v>
      </c>
      <c r="G113" s="101">
        <v>999</v>
      </c>
      <c r="H113" s="105" t="s">
        <v>193</v>
      </c>
      <c r="I113" s="135">
        <v>999</v>
      </c>
      <c r="J113" s="100"/>
      <c r="K113" s="100"/>
      <c r="L113" s="100" t="s">
        <v>192</v>
      </c>
      <c r="M113" s="101" t="s">
        <v>111</v>
      </c>
      <c r="N113" s="101"/>
      <c r="O113" s="102">
        <f>SUM(O114:O117)</f>
        <v>76321</v>
      </c>
      <c r="Q113" s="102">
        <f>SUM(Q114:Q117)</f>
        <v>517000</v>
      </c>
      <c r="T113" s="137"/>
    </row>
    <row r="114" spans="2:20" x14ac:dyDescent="0.25">
      <c r="B114" s="103"/>
      <c r="C114" s="103"/>
      <c r="D114" s="104"/>
      <c r="E114" s="104"/>
      <c r="F114" s="108"/>
      <c r="G114" s="108"/>
      <c r="H114" s="108"/>
      <c r="I114" s="108"/>
      <c r="J114" s="107" t="s">
        <v>194</v>
      </c>
      <c r="K114" s="108" t="s">
        <v>195</v>
      </c>
      <c r="L114" s="103" t="s">
        <v>192</v>
      </c>
      <c r="M114" s="109">
        <v>10000</v>
      </c>
      <c r="N114" s="109"/>
      <c r="O114" s="113">
        <v>38160.5</v>
      </c>
      <c r="P114" s="88"/>
      <c r="Q114" s="113">
        <v>313000</v>
      </c>
    </row>
    <row r="115" spans="2:20" x14ac:dyDescent="0.25">
      <c r="B115" s="103"/>
      <c r="C115" s="103"/>
      <c r="D115" s="104"/>
      <c r="E115" s="104"/>
      <c r="F115" s="108"/>
      <c r="G115" s="108"/>
      <c r="H115" s="108"/>
      <c r="I115" s="108"/>
      <c r="J115" s="107" t="s">
        <v>196</v>
      </c>
      <c r="K115" s="108" t="s">
        <v>195</v>
      </c>
      <c r="L115" s="103" t="s">
        <v>192</v>
      </c>
      <c r="M115" s="109">
        <v>2130000</v>
      </c>
      <c r="N115" s="109"/>
      <c r="O115" s="113">
        <v>7632.1</v>
      </c>
      <c r="P115" s="88"/>
      <c r="Q115" s="113">
        <v>68000</v>
      </c>
    </row>
    <row r="116" spans="2:20" x14ac:dyDescent="0.25">
      <c r="B116" s="103"/>
      <c r="C116" s="103"/>
      <c r="D116" s="104"/>
      <c r="E116" s="104"/>
      <c r="F116" s="108"/>
      <c r="G116" s="108"/>
      <c r="H116" s="108"/>
      <c r="I116" s="108"/>
      <c r="J116" s="107" t="s">
        <v>197</v>
      </c>
      <c r="K116" s="108" t="s">
        <v>195</v>
      </c>
      <c r="L116" s="103" t="s">
        <v>192</v>
      </c>
      <c r="M116" s="109">
        <v>2140000</v>
      </c>
      <c r="N116" s="109"/>
      <c r="O116" s="113">
        <v>26712.35</v>
      </c>
      <c r="P116" s="88"/>
      <c r="Q116" s="113">
        <v>68000</v>
      </c>
    </row>
    <row r="117" spans="2:20" x14ac:dyDescent="0.25">
      <c r="B117" s="103"/>
      <c r="C117" s="103"/>
      <c r="D117" s="104"/>
      <c r="E117" s="104"/>
      <c r="F117" s="108"/>
      <c r="G117" s="108"/>
      <c r="H117" s="108"/>
      <c r="I117" s="108"/>
      <c r="J117" s="107" t="s">
        <v>198</v>
      </c>
      <c r="K117" s="108" t="s">
        <v>195</v>
      </c>
      <c r="L117" s="103" t="s">
        <v>192</v>
      </c>
      <c r="M117" s="109">
        <v>2150000</v>
      </c>
      <c r="N117" s="109"/>
      <c r="O117" s="113">
        <v>3816.05</v>
      </c>
      <c r="P117" s="88"/>
      <c r="Q117" s="113">
        <v>68000</v>
      </c>
    </row>
    <row r="118" spans="2:20" x14ac:dyDescent="0.25">
      <c r="B118" s="122"/>
      <c r="C118" s="122"/>
      <c r="D118" s="123"/>
      <c r="E118" s="123"/>
      <c r="F118" s="124"/>
      <c r="G118" s="124"/>
      <c r="H118" s="124"/>
      <c r="I118" s="124"/>
      <c r="J118" s="125"/>
      <c r="K118" s="126"/>
      <c r="L118" s="122"/>
      <c r="M118" s="127"/>
      <c r="N118" s="127"/>
      <c r="O118" s="128"/>
      <c r="Q118" s="128"/>
    </row>
    <row r="119" spans="2:20" s="98" customFormat="1" x14ac:dyDescent="0.25">
      <c r="B119" s="94"/>
      <c r="C119" s="94"/>
      <c r="D119" s="95" t="s">
        <v>95</v>
      </c>
      <c r="E119" s="95" t="s">
        <v>96</v>
      </c>
      <c r="F119" s="95" t="s">
        <v>97</v>
      </c>
      <c r="G119" s="95" t="s">
        <v>98</v>
      </c>
      <c r="H119" s="95" t="s">
        <v>99</v>
      </c>
      <c r="I119" s="95" t="s">
        <v>100</v>
      </c>
      <c r="J119" s="96" t="s">
        <v>2</v>
      </c>
      <c r="K119" s="95" t="s">
        <v>101</v>
      </c>
      <c r="L119" s="95" t="s">
        <v>3</v>
      </c>
      <c r="M119" s="6" t="s">
        <v>4</v>
      </c>
      <c r="N119" s="6" t="s">
        <v>5</v>
      </c>
      <c r="O119" s="97">
        <v>2021</v>
      </c>
      <c r="Q119" s="97">
        <v>2022</v>
      </c>
      <c r="R119" s="99"/>
    </row>
    <row r="120" spans="2:20" x14ac:dyDescent="0.25">
      <c r="B120" s="100" t="s">
        <v>102</v>
      </c>
      <c r="C120" s="100"/>
      <c r="D120" s="101"/>
      <c r="E120" s="101"/>
      <c r="F120" s="101"/>
      <c r="G120" s="101"/>
      <c r="H120" s="101"/>
      <c r="I120" s="101"/>
      <c r="J120" s="100"/>
      <c r="K120" s="101"/>
      <c r="L120" s="100"/>
      <c r="M120" s="101"/>
      <c r="N120" s="101"/>
      <c r="O120" s="102"/>
      <c r="Q120" s="102"/>
    </row>
    <row r="121" spans="2:20" x14ac:dyDescent="0.25">
      <c r="B121" s="100" t="s">
        <v>199</v>
      </c>
      <c r="C121" s="100"/>
      <c r="D121" s="101"/>
      <c r="E121" s="101"/>
      <c r="F121" s="101"/>
      <c r="G121" s="101"/>
      <c r="H121" s="101"/>
      <c r="I121" s="101"/>
      <c r="J121" s="100"/>
      <c r="K121" s="101"/>
      <c r="L121" s="100"/>
      <c r="M121" s="101"/>
      <c r="N121" s="101"/>
      <c r="O121" s="102"/>
      <c r="Q121" s="102"/>
    </row>
    <row r="122" spans="2:20" x14ac:dyDescent="0.25">
      <c r="B122" s="103"/>
      <c r="C122" s="100"/>
      <c r="D122" s="104"/>
      <c r="E122" s="104"/>
      <c r="F122" s="101">
        <v>10</v>
      </c>
      <c r="G122" s="101" t="s">
        <v>200</v>
      </c>
      <c r="H122" s="105"/>
      <c r="I122" s="101"/>
      <c r="J122" s="100"/>
      <c r="K122" s="101"/>
      <c r="L122" s="100"/>
      <c r="M122" s="101"/>
      <c r="N122" s="101"/>
      <c r="O122" s="102"/>
      <c r="Q122" s="102"/>
    </row>
    <row r="123" spans="2:20" x14ac:dyDescent="0.25">
      <c r="B123" s="103"/>
      <c r="C123" s="100"/>
      <c r="D123" s="104"/>
      <c r="E123" s="104"/>
      <c r="F123" s="101">
        <v>10</v>
      </c>
      <c r="G123" s="101">
        <v>301</v>
      </c>
      <c r="H123" s="105" t="s">
        <v>201</v>
      </c>
      <c r="I123" s="101"/>
      <c r="J123" s="100"/>
      <c r="K123" s="101"/>
      <c r="L123" s="100"/>
      <c r="M123" s="101"/>
      <c r="N123" s="101"/>
      <c r="O123" s="102"/>
      <c r="Q123" s="102"/>
    </row>
    <row r="124" spans="2:20" x14ac:dyDescent="0.25">
      <c r="B124" s="103"/>
      <c r="C124" s="100"/>
      <c r="D124" s="104"/>
      <c r="E124" s="104"/>
      <c r="F124" s="101">
        <v>10</v>
      </c>
      <c r="G124" s="101">
        <v>301</v>
      </c>
      <c r="H124" s="105" t="s">
        <v>202</v>
      </c>
      <c r="I124" s="178" t="s">
        <v>203</v>
      </c>
      <c r="J124" s="179"/>
      <c r="K124" s="179"/>
      <c r="L124" s="180"/>
      <c r="M124" s="101"/>
      <c r="N124" s="101"/>
      <c r="O124" s="102"/>
      <c r="Q124" s="102"/>
    </row>
    <row r="125" spans="2:20" x14ac:dyDescent="0.25">
      <c r="B125" s="103"/>
      <c r="C125" s="100"/>
      <c r="D125" s="104"/>
      <c r="E125" s="104"/>
      <c r="F125" s="101">
        <v>10</v>
      </c>
      <c r="G125" s="101">
        <v>301</v>
      </c>
      <c r="H125" s="105" t="s">
        <v>202</v>
      </c>
      <c r="I125" s="135">
        <v>2002</v>
      </c>
      <c r="J125" s="100"/>
      <c r="K125" s="101"/>
      <c r="L125" s="100" t="s">
        <v>204</v>
      </c>
      <c r="M125" s="101" t="s">
        <v>111</v>
      </c>
      <c r="N125" s="101"/>
      <c r="O125" s="102">
        <f>SUM(O126:O137)</f>
        <v>2189000</v>
      </c>
      <c r="Q125" s="102">
        <f>SUM(Q126:Q137)</f>
        <v>2200000</v>
      </c>
    </row>
    <row r="126" spans="2:20" x14ac:dyDescent="0.25">
      <c r="B126" s="103"/>
      <c r="C126" s="103"/>
      <c r="D126" s="138"/>
      <c r="E126" s="138"/>
      <c r="F126" s="108"/>
      <c r="G126" s="108"/>
      <c r="H126" s="107"/>
      <c r="I126" s="139"/>
      <c r="J126" s="140">
        <v>97</v>
      </c>
      <c r="K126" s="140" t="s">
        <v>126</v>
      </c>
      <c r="L126" s="141" t="s">
        <v>127</v>
      </c>
      <c r="M126" s="142">
        <v>10000</v>
      </c>
      <c r="N126" s="142"/>
      <c r="O126" s="143">
        <v>1000000</v>
      </c>
      <c r="P126" s="144"/>
      <c r="Q126" s="113">
        <v>1100000</v>
      </c>
    </row>
    <row r="127" spans="2:20" x14ac:dyDescent="0.25">
      <c r="B127" s="103"/>
      <c r="C127" s="103"/>
      <c r="D127" s="138"/>
      <c r="E127" s="138"/>
      <c r="F127" s="108"/>
      <c r="G127" s="108"/>
      <c r="H127" s="107"/>
      <c r="I127" s="139"/>
      <c r="J127" s="140">
        <v>98</v>
      </c>
      <c r="K127" s="140" t="s">
        <v>126</v>
      </c>
      <c r="L127" s="141" t="s">
        <v>127</v>
      </c>
      <c r="M127" s="142">
        <v>2130000</v>
      </c>
      <c r="N127" s="142"/>
      <c r="O127" s="143">
        <v>200000</v>
      </c>
      <c r="P127" s="144"/>
      <c r="Q127" s="113">
        <v>220000</v>
      </c>
    </row>
    <row r="128" spans="2:20" x14ac:dyDescent="0.25">
      <c r="B128" s="103"/>
      <c r="C128" s="103"/>
      <c r="D128" s="138"/>
      <c r="E128" s="138"/>
      <c r="F128" s="108"/>
      <c r="G128" s="108"/>
      <c r="H128" s="107"/>
      <c r="I128" s="139"/>
      <c r="J128" s="140">
        <v>99</v>
      </c>
      <c r="K128" s="140" t="s">
        <v>126</v>
      </c>
      <c r="L128" s="141" t="s">
        <v>127</v>
      </c>
      <c r="M128" s="142">
        <v>2140000</v>
      </c>
      <c r="N128" s="142"/>
      <c r="O128" s="143">
        <v>700000</v>
      </c>
      <c r="P128" s="144"/>
      <c r="Q128" s="113">
        <v>220000</v>
      </c>
    </row>
    <row r="129" spans="2:18" x14ac:dyDescent="0.25">
      <c r="B129" s="103"/>
      <c r="C129" s="103"/>
      <c r="D129" s="138"/>
      <c r="E129" s="138"/>
      <c r="F129" s="108"/>
      <c r="G129" s="108"/>
      <c r="H129" s="107"/>
      <c r="I129" s="139"/>
      <c r="J129" s="140">
        <v>100</v>
      </c>
      <c r="K129" s="140" t="s">
        <v>126</v>
      </c>
      <c r="L129" s="141" t="s">
        <v>127</v>
      </c>
      <c r="M129" s="142">
        <v>2150000</v>
      </c>
      <c r="N129" s="142"/>
      <c r="O129" s="143">
        <v>100000</v>
      </c>
      <c r="P129" s="144"/>
      <c r="Q129" s="113">
        <v>220000</v>
      </c>
    </row>
    <row r="130" spans="2:18" x14ac:dyDescent="0.25">
      <c r="B130" s="100"/>
      <c r="C130" s="100"/>
      <c r="D130" s="101"/>
      <c r="E130" s="101"/>
      <c r="F130" s="101"/>
      <c r="G130" s="101"/>
      <c r="H130" s="101"/>
      <c r="I130" s="101"/>
      <c r="J130" s="107" t="s">
        <v>205</v>
      </c>
      <c r="K130" s="108" t="s">
        <v>206</v>
      </c>
      <c r="L130" s="103" t="s">
        <v>207</v>
      </c>
      <c r="M130" s="109">
        <v>10000</v>
      </c>
      <c r="N130" s="109"/>
      <c r="O130" s="113">
        <v>4500</v>
      </c>
      <c r="Q130" s="113">
        <v>125000</v>
      </c>
    </row>
    <row r="131" spans="2:18" x14ac:dyDescent="0.25">
      <c r="B131" s="100"/>
      <c r="C131" s="100"/>
      <c r="D131" s="101"/>
      <c r="E131" s="101"/>
      <c r="F131" s="101"/>
      <c r="G131" s="101"/>
      <c r="H131" s="101"/>
      <c r="I131" s="101"/>
      <c r="J131" s="107" t="s">
        <v>208</v>
      </c>
      <c r="K131" s="108" t="s">
        <v>206</v>
      </c>
      <c r="L131" s="103" t="s">
        <v>207</v>
      </c>
      <c r="M131" s="109">
        <v>2130000</v>
      </c>
      <c r="N131" s="109"/>
      <c r="O131" s="113">
        <v>900</v>
      </c>
      <c r="Q131" s="113">
        <v>25000</v>
      </c>
    </row>
    <row r="132" spans="2:18" x14ac:dyDescent="0.25">
      <c r="B132" s="100"/>
      <c r="C132" s="100"/>
      <c r="D132" s="101"/>
      <c r="E132" s="101"/>
      <c r="F132" s="101"/>
      <c r="G132" s="101"/>
      <c r="H132" s="101"/>
      <c r="I132" s="101"/>
      <c r="J132" s="107" t="s">
        <v>209</v>
      </c>
      <c r="K132" s="108" t="s">
        <v>206</v>
      </c>
      <c r="L132" s="103" t="s">
        <v>207</v>
      </c>
      <c r="M132" s="109">
        <v>2140000</v>
      </c>
      <c r="N132" s="109"/>
      <c r="O132" s="113">
        <v>3150</v>
      </c>
      <c r="Q132" s="113">
        <v>25000</v>
      </c>
    </row>
    <row r="133" spans="2:18" x14ac:dyDescent="0.25">
      <c r="B133" s="100"/>
      <c r="C133" s="100"/>
      <c r="D133" s="101"/>
      <c r="E133" s="101"/>
      <c r="F133" s="101"/>
      <c r="G133" s="101"/>
      <c r="H133" s="101"/>
      <c r="I133" s="101"/>
      <c r="J133" s="107" t="s">
        <v>210</v>
      </c>
      <c r="K133" s="108" t="s">
        <v>206</v>
      </c>
      <c r="L133" s="103" t="s">
        <v>207</v>
      </c>
      <c r="M133" s="109">
        <v>2150000</v>
      </c>
      <c r="N133" s="109"/>
      <c r="O133" s="113">
        <v>450</v>
      </c>
      <c r="Q133" s="113">
        <v>25000</v>
      </c>
    </row>
    <row r="134" spans="2:18" x14ac:dyDescent="0.25">
      <c r="B134" s="103"/>
      <c r="C134" s="103"/>
      <c r="D134" s="104"/>
      <c r="E134" s="104"/>
      <c r="F134" s="108"/>
      <c r="G134" s="108"/>
      <c r="H134" s="108"/>
      <c r="I134" s="108"/>
      <c r="J134" s="107" t="s">
        <v>211</v>
      </c>
      <c r="K134" s="108" t="s">
        <v>143</v>
      </c>
      <c r="L134" s="103" t="s">
        <v>144</v>
      </c>
      <c r="M134" s="109">
        <v>10000</v>
      </c>
      <c r="N134" s="109"/>
      <c r="O134" s="113">
        <v>90000</v>
      </c>
      <c r="Q134" s="113">
        <f>'[1]Outros gastos'!L60</f>
        <v>150000</v>
      </c>
    </row>
    <row r="135" spans="2:18" x14ac:dyDescent="0.25">
      <c r="B135" s="103"/>
      <c r="C135" s="103"/>
      <c r="D135" s="104"/>
      <c r="E135" s="104"/>
      <c r="F135" s="108"/>
      <c r="G135" s="108"/>
      <c r="H135" s="108"/>
      <c r="I135" s="108"/>
      <c r="J135" s="107" t="s">
        <v>212</v>
      </c>
      <c r="K135" s="108" t="s">
        <v>143</v>
      </c>
      <c r="L135" s="103" t="s">
        <v>144</v>
      </c>
      <c r="M135" s="109">
        <v>2130000</v>
      </c>
      <c r="N135" s="109"/>
      <c r="O135" s="113">
        <v>18000</v>
      </c>
      <c r="Q135" s="113">
        <f>'[1]Outros gastos'!M60</f>
        <v>30000</v>
      </c>
    </row>
    <row r="136" spans="2:18" x14ac:dyDescent="0.25">
      <c r="B136" s="103"/>
      <c r="C136" s="103"/>
      <c r="D136" s="104"/>
      <c r="E136" s="104"/>
      <c r="F136" s="108"/>
      <c r="G136" s="108"/>
      <c r="H136" s="108"/>
      <c r="I136" s="108"/>
      <c r="J136" s="107" t="s">
        <v>213</v>
      </c>
      <c r="K136" s="108" t="s">
        <v>143</v>
      </c>
      <c r="L136" s="103" t="s">
        <v>144</v>
      </c>
      <c r="M136" s="109">
        <v>2140000</v>
      </c>
      <c r="N136" s="109"/>
      <c r="O136" s="113">
        <v>62999.999999999993</v>
      </c>
      <c r="Q136" s="113">
        <f>'[1]Outros gastos'!N60</f>
        <v>30000</v>
      </c>
    </row>
    <row r="137" spans="2:18" x14ac:dyDescent="0.25">
      <c r="B137" s="114"/>
      <c r="C137" s="114"/>
      <c r="D137" s="115"/>
      <c r="E137" s="115"/>
      <c r="F137" s="118"/>
      <c r="G137" s="118"/>
      <c r="H137" s="118"/>
      <c r="I137" s="118"/>
      <c r="J137" s="117" t="s">
        <v>214</v>
      </c>
      <c r="K137" s="118" t="s">
        <v>143</v>
      </c>
      <c r="L137" s="114" t="s">
        <v>144</v>
      </c>
      <c r="M137" s="119">
        <v>2150000</v>
      </c>
      <c r="N137" s="119"/>
      <c r="O137" s="145">
        <v>9000</v>
      </c>
      <c r="Q137" s="145">
        <f>'[1]Outros gastos'!O60</f>
        <v>30000</v>
      </c>
    </row>
    <row r="138" spans="2:18" x14ac:dyDescent="0.25">
      <c r="B138" s="122"/>
      <c r="C138" s="122"/>
      <c r="D138" s="123"/>
      <c r="E138" s="123"/>
      <c r="F138" s="124"/>
      <c r="G138" s="124"/>
      <c r="H138" s="124"/>
      <c r="I138" s="124"/>
      <c r="J138" s="125"/>
      <c r="K138" s="126"/>
      <c r="L138" s="122"/>
      <c r="M138" s="127"/>
      <c r="N138" s="127"/>
      <c r="O138" s="128"/>
      <c r="Q138" s="128"/>
    </row>
    <row r="139" spans="2:18" s="152" customFormat="1" x14ac:dyDescent="0.25">
      <c r="B139" s="100" t="s">
        <v>102</v>
      </c>
      <c r="C139" s="146"/>
      <c r="D139" s="123"/>
      <c r="E139" s="123"/>
      <c r="F139" s="124"/>
      <c r="G139" s="124"/>
      <c r="H139" s="124"/>
      <c r="I139" s="124"/>
      <c r="J139" s="147"/>
      <c r="K139" s="148"/>
      <c r="L139" s="149" t="s">
        <v>87</v>
      </c>
      <c r="M139" s="150"/>
      <c r="N139" s="151"/>
      <c r="O139" s="102">
        <f>O13+O93+O113+O125</f>
        <v>7522221</v>
      </c>
      <c r="Q139" s="102">
        <f>Q13+Q93+Q113+Q125</f>
        <v>9990999.9983333349</v>
      </c>
      <c r="R139" s="153"/>
    </row>
    <row r="140" spans="2:18" x14ac:dyDescent="0.25">
      <c r="B140" s="154"/>
      <c r="C140" s="154"/>
      <c r="D140" s="155"/>
      <c r="E140" s="155"/>
      <c r="F140" s="156"/>
      <c r="G140" s="156"/>
      <c r="H140" s="156"/>
      <c r="I140" s="156"/>
      <c r="J140" s="157"/>
      <c r="K140" s="156"/>
      <c r="L140" s="154"/>
      <c r="M140" s="158"/>
      <c r="N140" s="158"/>
      <c r="O140" s="159"/>
      <c r="Q140" s="159"/>
      <c r="R140" s="160"/>
    </row>
    <row r="142" spans="2:18" x14ac:dyDescent="0.25">
      <c r="B142" s="152" t="s">
        <v>215</v>
      </c>
    </row>
    <row r="144" spans="2:18" x14ac:dyDescent="0.25">
      <c r="B144" s="94"/>
      <c r="C144" s="94"/>
      <c r="D144" s="95" t="s">
        <v>95</v>
      </c>
      <c r="E144" s="95" t="s">
        <v>96</v>
      </c>
      <c r="F144" s="95" t="s">
        <v>97</v>
      </c>
      <c r="G144" s="95" t="s">
        <v>98</v>
      </c>
      <c r="H144" s="95" t="s">
        <v>99</v>
      </c>
      <c r="I144" s="95" t="s">
        <v>100</v>
      </c>
      <c r="J144" s="96" t="s">
        <v>2</v>
      </c>
      <c r="K144" s="95" t="s">
        <v>101</v>
      </c>
      <c r="L144" s="95" t="s">
        <v>3</v>
      </c>
      <c r="M144" s="6" t="s">
        <v>4</v>
      </c>
      <c r="N144" s="6" t="s">
        <v>5</v>
      </c>
      <c r="O144" s="97">
        <v>2021</v>
      </c>
      <c r="P144" s="98"/>
      <c r="Q144" s="97">
        <v>2022</v>
      </c>
    </row>
    <row r="145" spans="2:17" x14ac:dyDescent="0.25">
      <c r="B145" s="100" t="s">
        <v>102</v>
      </c>
      <c r="C145" s="100"/>
      <c r="D145" s="101"/>
      <c r="E145" s="101"/>
      <c r="F145" s="101"/>
      <c r="G145" s="101"/>
      <c r="H145" s="101"/>
      <c r="I145" s="101"/>
      <c r="J145" s="100"/>
      <c r="K145" s="101"/>
      <c r="L145" s="100"/>
      <c r="M145" s="101"/>
      <c r="N145" s="101"/>
      <c r="O145" s="102"/>
      <c r="Q145" s="102"/>
    </row>
    <row r="146" spans="2:17" x14ac:dyDescent="0.25">
      <c r="B146" s="100" t="s">
        <v>103</v>
      </c>
      <c r="C146" s="100"/>
      <c r="D146" s="101"/>
      <c r="E146" s="101"/>
      <c r="F146" s="101"/>
      <c r="G146" s="101"/>
      <c r="H146" s="101"/>
      <c r="I146" s="101"/>
      <c r="J146" s="100"/>
      <c r="K146" s="101"/>
      <c r="L146" s="100"/>
      <c r="M146" s="101"/>
      <c r="N146" s="101"/>
      <c r="O146" s="102"/>
      <c r="Q146" s="102"/>
    </row>
    <row r="147" spans="2:17" x14ac:dyDescent="0.25">
      <c r="B147" s="103"/>
      <c r="C147" s="100"/>
      <c r="D147" s="104"/>
      <c r="E147" s="104"/>
      <c r="F147" s="101" t="s">
        <v>15</v>
      </c>
      <c r="G147" s="101" t="s">
        <v>104</v>
      </c>
      <c r="H147" s="105"/>
      <c r="I147" s="101"/>
      <c r="J147" s="100"/>
      <c r="K147" s="101"/>
      <c r="L147" s="100"/>
      <c r="M147" s="101"/>
      <c r="N147" s="101"/>
      <c r="O147" s="102"/>
      <c r="Q147" s="102"/>
    </row>
    <row r="148" spans="2:17" x14ac:dyDescent="0.25">
      <c r="B148" s="103"/>
      <c r="C148" s="100"/>
      <c r="D148" s="104"/>
      <c r="E148" s="104"/>
      <c r="F148" s="101" t="s">
        <v>15</v>
      </c>
      <c r="G148" s="101">
        <v>122</v>
      </c>
      <c r="H148" s="105" t="s">
        <v>105</v>
      </c>
      <c r="I148" s="101"/>
      <c r="J148" s="100"/>
      <c r="K148" s="101"/>
      <c r="L148" s="100"/>
      <c r="M148" s="101"/>
      <c r="N148" s="101"/>
      <c r="O148" s="102"/>
      <c r="Q148" s="102"/>
    </row>
    <row r="149" spans="2:17" x14ac:dyDescent="0.25">
      <c r="B149" s="103"/>
      <c r="C149" s="100"/>
      <c r="D149" s="104"/>
      <c r="E149" s="104"/>
      <c r="F149" s="101" t="s">
        <v>15</v>
      </c>
      <c r="G149" s="101">
        <v>122</v>
      </c>
      <c r="H149" s="105" t="s">
        <v>106</v>
      </c>
      <c r="I149" s="178" t="s">
        <v>107</v>
      </c>
      <c r="J149" s="179"/>
      <c r="K149" s="179"/>
      <c r="L149" s="180"/>
      <c r="M149" s="101"/>
      <c r="N149" s="101"/>
      <c r="O149" s="102"/>
      <c r="Q149" s="102"/>
    </row>
    <row r="150" spans="2:17" x14ac:dyDescent="0.25">
      <c r="B150" s="103"/>
      <c r="C150" s="100"/>
      <c r="D150" s="104"/>
      <c r="E150" s="104"/>
      <c r="F150" s="101" t="s">
        <v>15</v>
      </c>
      <c r="G150" s="101" t="s">
        <v>108</v>
      </c>
      <c r="H150" s="105" t="s">
        <v>106</v>
      </c>
      <c r="I150" s="101" t="s">
        <v>109</v>
      </c>
      <c r="J150" s="100"/>
      <c r="K150" s="101"/>
      <c r="L150" s="100" t="s">
        <v>110</v>
      </c>
      <c r="M150" s="101" t="s">
        <v>111</v>
      </c>
      <c r="N150" s="101"/>
      <c r="O150" s="102">
        <f>SUM(O151:O168)</f>
        <v>4977900</v>
      </c>
      <c r="Q150" s="102">
        <f>SUM(Q151:Q168)</f>
        <v>6993999.998333334</v>
      </c>
    </row>
    <row r="151" spans="2:17" x14ac:dyDescent="0.25">
      <c r="B151" s="161"/>
      <c r="C151" s="161"/>
      <c r="D151" s="162"/>
      <c r="E151" s="162"/>
      <c r="F151" s="162"/>
      <c r="G151" s="162"/>
      <c r="H151" s="162"/>
      <c r="I151" s="162"/>
      <c r="J151" s="161"/>
      <c r="K151" s="108" t="s">
        <v>112</v>
      </c>
      <c r="L151" s="103" t="s">
        <v>113</v>
      </c>
      <c r="M151" s="162"/>
      <c r="N151" s="162"/>
      <c r="O151" s="163">
        <f>SUM(O14:O17)</f>
        <v>90000</v>
      </c>
      <c r="Q151" s="163">
        <f>SUM(Q14:Q17)</f>
        <v>4000</v>
      </c>
    </row>
    <row r="152" spans="2:17" x14ac:dyDescent="0.25">
      <c r="B152" s="161"/>
      <c r="C152" s="161"/>
      <c r="D152" s="162"/>
      <c r="E152" s="162"/>
      <c r="F152" s="162"/>
      <c r="G152" s="162"/>
      <c r="H152" s="162"/>
      <c r="I152" s="162"/>
      <c r="J152" s="161"/>
      <c r="K152" s="108" t="s">
        <v>114</v>
      </c>
      <c r="L152" s="103" t="s">
        <v>115</v>
      </c>
      <c r="M152" s="162"/>
      <c r="N152" s="162"/>
      <c r="O152" s="163">
        <f>SUM(O18:O21)</f>
        <v>2475000</v>
      </c>
      <c r="Q152" s="163">
        <f>SUM(Q18:Q21)</f>
        <v>3999999.998333334</v>
      </c>
    </row>
    <row r="153" spans="2:17" x14ac:dyDescent="0.25">
      <c r="B153" s="161"/>
      <c r="C153" s="161"/>
      <c r="D153" s="162"/>
      <c r="E153" s="162"/>
      <c r="F153" s="162"/>
      <c r="G153" s="162"/>
      <c r="H153" s="162"/>
      <c r="I153" s="162"/>
      <c r="J153" s="161"/>
      <c r="K153" s="108" t="s">
        <v>116</v>
      </c>
      <c r="L153" s="112" t="s">
        <v>117</v>
      </c>
      <c r="M153" s="162"/>
      <c r="N153" s="162"/>
      <c r="O153" s="163">
        <f>SUM(O22:O25)</f>
        <v>765000</v>
      </c>
      <c r="Q153" s="163">
        <f>SUM(Q22:Q25)</f>
        <v>1250000</v>
      </c>
    </row>
    <row r="154" spans="2:17" x14ac:dyDescent="0.25">
      <c r="B154" s="161"/>
      <c r="C154" s="161"/>
      <c r="D154" s="162"/>
      <c r="E154" s="162"/>
      <c r="F154" s="162"/>
      <c r="G154" s="162"/>
      <c r="H154" s="162"/>
      <c r="I154" s="162"/>
      <c r="J154" s="161"/>
      <c r="K154" s="108" t="s">
        <v>118</v>
      </c>
      <c r="L154" s="112" t="s">
        <v>119</v>
      </c>
      <c r="M154" s="162"/>
      <c r="N154" s="162"/>
      <c r="O154" s="163">
        <f>SUM(O26:O29)</f>
        <v>90000</v>
      </c>
      <c r="Q154" s="163">
        <f>SUM(Q26:Q29)</f>
        <v>4000</v>
      </c>
    </row>
    <row r="155" spans="2:17" x14ac:dyDescent="0.25">
      <c r="B155" s="161"/>
      <c r="C155" s="161"/>
      <c r="D155" s="162"/>
      <c r="E155" s="162"/>
      <c r="F155" s="162"/>
      <c r="G155" s="162"/>
      <c r="H155" s="162"/>
      <c r="I155" s="162"/>
      <c r="J155" s="161"/>
      <c r="K155" s="108" t="s">
        <v>120</v>
      </c>
      <c r="L155" s="103" t="s">
        <v>121</v>
      </c>
      <c r="M155" s="162"/>
      <c r="N155" s="162"/>
      <c r="O155" s="163">
        <f>SUM(O30:O33)</f>
        <v>9000</v>
      </c>
      <c r="Q155" s="163">
        <f>SUM(Q30:Q33)</f>
        <v>4000</v>
      </c>
    </row>
    <row r="156" spans="2:17" x14ac:dyDescent="0.25">
      <c r="B156" s="161"/>
      <c r="C156" s="161"/>
      <c r="D156" s="162"/>
      <c r="E156" s="162"/>
      <c r="F156" s="162"/>
      <c r="G156" s="162"/>
      <c r="H156" s="162"/>
      <c r="I156" s="162"/>
      <c r="J156" s="161"/>
      <c r="K156" s="108" t="s">
        <v>122</v>
      </c>
      <c r="L156" s="103" t="s">
        <v>123</v>
      </c>
      <c r="M156" s="162"/>
      <c r="N156" s="162"/>
      <c r="O156" s="163">
        <f>SUM(O34:O37)</f>
        <v>9000</v>
      </c>
      <c r="Q156" s="163">
        <f>SUM(Q34:Q37)</f>
        <v>4000</v>
      </c>
    </row>
    <row r="157" spans="2:17" x14ac:dyDescent="0.25">
      <c r="B157" s="161"/>
      <c r="C157" s="161"/>
      <c r="D157" s="162"/>
      <c r="E157" s="162"/>
      <c r="F157" s="162"/>
      <c r="G157" s="162"/>
      <c r="H157" s="162"/>
      <c r="I157" s="162"/>
      <c r="J157" s="161"/>
      <c r="K157" s="108" t="s">
        <v>124</v>
      </c>
      <c r="L157" s="103" t="s">
        <v>125</v>
      </c>
      <c r="M157" s="162"/>
      <c r="N157" s="162"/>
      <c r="O157" s="163">
        <f>SUM(O38:O41)</f>
        <v>90000</v>
      </c>
      <c r="Q157" s="163">
        <f>SUM(Q38:Q41)</f>
        <v>6000</v>
      </c>
    </row>
    <row r="158" spans="2:17" x14ac:dyDescent="0.25">
      <c r="B158" s="161"/>
      <c r="C158" s="161"/>
      <c r="D158" s="162"/>
      <c r="E158" s="162"/>
      <c r="F158" s="162"/>
      <c r="G158" s="162"/>
      <c r="H158" s="162"/>
      <c r="I158" s="162"/>
      <c r="J158" s="161"/>
      <c r="K158" s="108" t="s">
        <v>126</v>
      </c>
      <c r="L158" s="103" t="s">
        <v>127</v>
      </c>
      <c r="M158" s="162"/>
      <c r="N158" s="162"/>
      <c r="O158" s="163">
        <f>SUM(O42:O45)</f>
        <v>45000</v>
      </c>
      <c r="Q158" s="163">
        <f>SUM(Q42:Q45)</f>
        <v>50000</v>
      </c>
    </row>
    <row r="159" spans="2:17" x14ac:dyDescent="0.25">
      <c r="B159" s="161"/>
      <c r="C159" s="161"/>
      <c r="D159" s="162"/>
      <c r="E159" s="162"/>
      <c r="F159" s="162"/>
      <c r="G159" s="162"/>
      <c r="H159" s="162"/>
      <c r="I159" s="162"/>
      <c r="J159" s="161"/>
      <c r="K159" s="108" t="s">
        <v>128</v>
      </c>
      <c r="L159" s="103" t="s">
        <v>129</v>
      </c>
      <c r="M159" s="162"/>
      <c r="N159" s="162"/>
      <c r="O159" s="163">
        <f>SUM(O46:O49)</f>
        <v>135000</v>
      </c>
      <c r="Q159" s="163">
        <f>SUM(Q46:Q49)</f>
        <v>18000</v>
      </c>
    </row>
    <row r="160" spans="2:17" x14ac:dyDescent="0.25">
      <c r="B160" s="161"/>
      <c r="C160" s="161"/>
      <c r="D160" s="162"/>
      <c r="E160" s="162"/>
      <c r="F160" s="162"/>
      <c r="G160" s="162"/>
      <c r="H160" s="162"/>
      <c r="I160" s="162"/>
      <c r="J160" s="161"/>
      <c r="K160" s="108" t="s">
        <v>130</v>
      </c>
      <c r="L160" s="103" t="s">
        <v>131</v>
      </c>
      <c r="M160" s="162"/>
      <c r="N160" s="162"/>
      <c r="O160" s="163">
        <f>SUM(O50:O53)</f>
        <v>9000</v>
      </c>
      <c r="Q160" s="163">
        <f>SUM(Q50:Q53)</f>
        <v>4000</v>
      </c>
    </row>
    <row r="161" spans="2:18" x14ac:dyDescent="0.25">
      <c r="B161" s="161"/>
      <c r="C161" s="161"/>
      <c r="D161" s="162"/>
      <c r="E161" s="162"/>
      <c r="F161" s="162"/>
      <c r="G161" s="162"/>
      <c r="H161" s="162"/>
      <c r="I161" s="162"/>
      <c r="J161" s="161"/>
      <c r="K161" s="108" t="s">
        <v>132</v>
      </c>
      <c r="L161" s="103" t="s">
        <v>133</v>
      </c>
      <c r="M161" s="162"/>
      <c r="N161" s="162"/>
      <c r="O161" s="163">
        <f>SUM(O54:O57)</f>
        <v>270000</v>
      </c>
      <c r="Q161" s="163">
        <f>SUM(Q54:Q57)</f>
        <v>360000</v>
      </c>
    </row>
    <row r="162" spans="2:18" x14ac:dyDescent="0.25">
      <c r="B162" s="161"/>
      <c r="C162" s="161"/>
      <c r="D162" s="162"/>
      <c r="E162" s="162"/>
      <c r="F162" s="162"/>
      <c r="G162" s="162"/>
      <c r="H162" s="162"/>
      <c r="I162" s="162"/>
      <c r="J162" s="161"/>
      <c r="K162" s="108" t="s">
        <v>134</v>
      </c>
      <c r="L162" s="112" t="s">
        <v>135</v>
      </c>
      <c r="M162" s="162"/>
      <c r="N162" s="162"/>
      <c r="O162" s="163">
        <f>SUM(O58:O61)</f>
        <v>9000</v>
      </c>
      <c r="Q162" s="163">
        <f>SUM(Q58:Q61)</f>
        <v>4000</v>
      </c>
    </row>
    <row r="163" spans="2:18" x14ac:dyDescent="0.25">
      <c r="B163" s="161"/>
      <c r="C163" s="161"/>
      <c r="D163" s="162"/>
      <c r="E163" s="162"/>
      <c r="F163" s="162"/>
      <c r="G163" s="162"/>
      <c r="H163" s="162"/>
      <c r="I163" s="162"/>
      <c r="J163" s="161"/>
      <c r="K163" s="108" t="s">
        <v>137</v>
      </c>
      <c r="L163" s="112" t="s">
        <v>138</v>
      </c>
      <c r="M163" s="162"/>
      <c r="N163" s="162"/>
      <c r="O163" s="163">
        <f>SUM(O62:O65)</f>
        <v>9000</v>
      </c>
      <c r="Q163" s="163">
        <f>SUM(Q62:Q65)</f>
        <v>4000</v>
      </c>
    </row>
    <row r="164" spans="2:18" x14ac:dyDescent="0.25">
      <c r="B164" s="161"/>
      <c r="C164" s="161"/>
      <c r="D164" s="162"/>
      <c r="E164" s="162"/>
      <c r="F164" s="162"/>
      <c r="G164" s="162"/>
      <c r="H164" s="162"/>
      <c r="I164" s="162"/>
      <c r="J164" s="161"/>
      <c r="K164" s="108" t="s">
        <v>143</v>
      </c>
      <c r="L164" s="103" t="s">
        <v>144</v>
      </c>
      <c r="M164" s="162"/>
      <c r="N164" s="162"/>
      <c r="O164" s="163">
        <f>SUM(O66:O69)</f>
        <v>675900</v>
      </c>
      <c r="Q164" s="163">
        <f>SUM(Q66:Q69)</f>
        <v>507000</v>
      </c>
    </row>
    <row r="165" spans="2:18" x14ac:dyDescent="0.25">
      <c r="B165" s="161"/>
      <c r="C165" s="161"/>
      <c r="D165" s="162"/>
      <c r="E165" s="162"/>
      <c r="F165" s="162"/>
      <c r="G165" s="162"/>
      <c r="H165" s="162"/>
      <c r="I165" s="162"/>
      <c r="J165" s="161"/>
      <c r="K165" s="108" t="s">
        <v>149</v>
      </c>
      <c r="L165" s="103" t="s">
        <v>150</v>
      </c>
      <c r="M165" s="162"/>
      <c r="N165" s="162"/>
      <c r="O165" s="163">
        <f>SUM(O70:O73)</f>
        <v>45000</v>
      </c>
      <c r="Q165" s="163">
        <f>SUM(Q70:Q73)</f>
        <v>307000</v>
      </c>
    </row>
    <row r="166" spans="2:18" x14ac:dyDescent="0.25">
      <c r="B166" s="161"/>
      <c r="C166" s="161"/>
      <c r="D166" s="162"/>
      <c r="E166" s="162"/>
      <c r="F166" s="162"/>
      <c r="G166" s="162"/>
      <c r="H166" s="162"/>
      <c r="I166" s="162"/>
      <c r="J166" s="161"/>
      <c r="K166" s="108" t="s">
        <v>155</v>
      </c>
      <c r="L166" s="103" t="s">
        <v>156</v>
      </c>
      <c r="M166" s="162"/>
      <c r="N166" s="162"/>
      <c r="O166" s="163">
        <f>SUM(O74:O77)</f>
        <v>234000</v>
      </c>
      <c r="Q166" s="163">
        <f>SUM(Q74:Q77)</f>
        <v>460000</v>
      </c>
    </row>
    <row r="167" spans="2:18" x14ac:dyDescent="0.25">
      <c r="B167" s="161"/>
      <c r="C167" s="161"/>
      <c r="D167" s="162"/>
      <c r="E167" s="162"/>
      <c r="F167" s="162"/>
      <c r="G167" s="162"/>
      <c r="H167" s="162"/>
      <c r="I167" s="162"/>
      <c r="J167" s="161"/>
      <c r="K167" s="108" t="s">
        <v>161</v>
      </c>
      <c r="L167" s="103" t="s">
        <v>162</v>
      </c>
      <c r="M167" s="162"/>
      <c r="N167" s="162"/>
      <c r="O167" s="163">
        <f>SUM(O78:O81)</f>
        <v>9000</v>
      </c>
      <c r="Q167" s="163">
        <f>SUM(Q78:Q81)</f>
        <v>4000</v>
      </c>
    </row>
    <row r="168" spans="2:18" x14ac:dyDescent="0.25">
      <c r="B168" s="161"/>
      <c r="C168" s="161"/>
      <c r="D168" s="162"/>
      <c r="E168" s="162"/>
      <c r="F168" s="162"/>
      <c r="G168" s="162"/>
      <c r="H168" s="162"/>
      <c r="I168" s="162"/>
      <c r="J168" s="161"/>
      <c r="K168" s="108" t="s">
        <v>167</v>
      </c>
      <c r="L168" s="103" t="s">
        <v>168</v>
      </c>
      <c r="M168" s="162"/>
      <c r="N168" s="162"/>
      <c r="O168" s="163">
        <f>SUM(O82:O85)</f>
        <v>9000</v>
      </c>
      <c r="Q168" s="163">
        <f>SUM(Q82:Q85)</f>
        <v>4000</v>
      </c>
    </row>
    <row r="169" spans="2:18" x14ac:dyDescent="0.25">
      <c r="B169" s="122"/>
      <c r="C169" s="122"/>
      <c r="D169" s="123"/>
      <c r="E169" s="123"/>
      <c r="F169" s="124"/>
      <c r="G169" s="124"/>
      <c r="H169" s="124"/>
      <c r="I169" s="124"/>
      <c r="J169" s="125"/>
      <c r="K169" s="126"/>
      <c r="L169" s="122"/>
      <c r="M169" s="127"/>
      <c r="N169" s="127"/>
      <c r="O169" s="128"/>
      <c r="Q169" s="128"/>
    </row>
    <row r="170" spans="2:18" s="98" customFormat="1" x14ac:dyDescent="0.25">
      <c r="B170" s="94"/>
      <c r="C170" s="94"/>
      <c r="D170" s="95" t="s">
        <v>95</v>
      </c>
      <c r="E170" s="95" t="s">
        <v>96</v>
      </c>
      <c r="F170" s="95" t="s">
        <v>97</v>
      </c>
      <c r="G170" s="95" t="s">
        <v>98</v>
      </c>
      <c r="H170" s="95" t="s">
        <v>99</v>
      </c>
      <c r="I170" s="95" t="s">
        <v>100</v>
      </c>
      <c r="J170" s="96" t="s">
        <v>2</v>
      </c>
      <c r="K170" s="95" t="s">
        <v>101</v>
      </c>
      <c r="L170" s="95" t="s">
        <v>3</v>
      </c>
      <c r="M170" s="6" t="s">
        <v>4</v>
      </c>
      <c r="N170" s="6" t="s">
        <v>5</v>
      </c>
      <c r="O170" s="97">
        <v>2021</v>
      </c>
      <c r="Q170" s="97">
        <v>2022</v>
      </c>
      <c r="R170" s="99"/>
    </row>
    <row r="171" spans="2:18" x14ac:dyDescent="0.25">
      <c r="B171" s="100" t="s">
        <v>102</v>
      </c>
      <c r="C171" s="100"/>
      <c r="D171" s="101"/>
      <c r="E171" s="101"/>
      <c r="F171" s="101"/>
      <c r="G171" s="101"/>
      <c r="H171" s="101"/>
      <c r="I171" s="101"/>
      <c r="J171" s="100"/>
      <c r="K171" s="101"/>
      <c r="L171" s="100"/>
      <c r="M171" s="101"/>
      <c r="N171" s="101"/>
      <c r="O171" s="102"/>
      <c r="Q171" s="102"/>
    </row>
    <row r="172" spans="2:18" x14ac:dyDescent="0.25">
      <c r="B172" s="100" t="s">
        <v>103</v>
      </c>
      <c r="C172" s="100"/>
      <c r="D172" s="101"/>
      <c r="E172" s="101"/>
      <c r="F172" s="101"/>
      <c r="G172" s="101"/>
      <c r="H172" s="101"/>
      <c r="I172" s="101"/>
      <c r="J172" s="100"/>
      <c r="K172" s="101"/>
      <c r="L172" s="100"/>
      <c r="M172" s="101"/>
      <c r="N172" s="101"/>
      <c r="O172" s="102"/>
      <c r="Q172" s="102"/>
    </row>
    <row r="173" spans="2:18" x14ac:dyDescent="0.25">
      <c r="B173" s="161"/>
      <c r="C173" s="161"/>
      <c r="F173" s="101" t="s">
        <v>15</v>
      </c>
      <c r="G173" s="101" t="s">
        <v>104</v>
      </c>
      <c r="H173" s="105"/>
      <c r="I173" s="101"/>
      <c r="J173" s="100"/>
      <c r="K173" s="101"/>
      <c r="L173" s="100"/>
      <c r="M173" s="162"/>
      <c r="N173" s="162"/>
      <c r="O173" s="163"/>
      <c r="Q173" s="163"/>
    </row>
    <row r="174" spans="2:18" x14ac:dyDescent="0.25">
      <c r="B174" s="161"/>
      <c r="C174" s="161"/>
      <c r="F174" s="101" t="s">
        <v>15</v>
      </c>
      <c r="G174" s="101">
        <v>122</v>
      </c>
      <c r="H174" s="105" t="s">
        <v>105</v>
      </c>
      <c r="I174" s="101"/>
      <c r="J174" s="100"/>
      <c r="K174" s="101"/>
      <c r="L174" s="100"/>
      <c r="M174" s="162"/>
      <c r="N174" s="162"/>
      <c r="O174" s="163"/>
      <c r="Q174" s="163"/>
    </row>
    <row r="175" spans="2:18" x14ac:dyDescent="0.25">
      <c r="B175" s="161"/>
      <c r="C175" s="161"/>
      <c r="F175" s="101" t="s">
        <v>15</v>
      </c>
      <c r="G175" s="101">
        <v>122</v>
      </c>
      <c r="H175" s="105" t="s">
        <v>106</v>
      </c>
      <c r="I175" s="178" t="s">
        <v>107</v>
      </c>
      <c r="J175" s="179"/>
      <c r="K175" s="179"/>
      <c r="L175" s="180"/>
      <c r="M175" s="162"/>
      <c r="N175" s="162"/>
      <c r="O175" s="163"/>
      <c r="Q175" s="163"/>
    </row>
    <row r="176" spans="2:18" x14ac:dyDescent="0.25">
      <c r="B176" s="164"/>
      <c r="C176" s="164"/>
      <c r="F176" s="116" t="s">
        <v>15</v>
      </c>
      <c r="G176" s="116" t="s">
        <v>108</v>
      </c>
      <c r="H176" s="165" t="s">
        <v>106</v>
      </c>
      <c r="I176" s="166">
        <v>1001</v>
      </c>
      <c r="J176" s="167"/>
      <c r="K176" s="100"/>
      <c r="L176" s="100" t="s">
        <v>172</v>
      </c>
      <c r="M176" s="101" t="s">
        <v>111</v>
      </c>
      <c r="N176" s="101"/>
      <c r="O176" s="168">
        <f>SUM(O177:O179)</f>
        <v>279000</v>
      </c>
      <c r="Q176" s="168">
        <f>SUM(Q177:Q179)</f>
        <v>280000</v>
      </c>
    </row>
    <row r="177" spans="2:18" x14ac:dyDescent="0.25">
      <c r="B177" s="161"/>
      <c r="C177" s="161"/>
      <c r="D177" s="162"/>
      <c r="E177" s="162"/>
      <c r="F177" s="101"/>
      <c r="G177" s="101"/>
      <c r="H177" s="101"/>
      <c r="I177" s="101"/>
      <c r="J177" s="107"/>
      <c r="K177" s="108" t="s">
        <v>174</v>
      </c>
      <c r="L177" s="112" t="s">
        <v>175</v>
      </c>
      <c r="M177" s="162"/>
      <c r="N177" s="162"/>
      <c r="O177" s="163">
        <f>SUM(O94:O97)</f>
        <v>135000</v>
      </c>
      <c r="Q177" s="163">
        <f>SUM(Q94:Q97)</f>
        <v>138000</v>
      </c>
    </row>
    <row r="178" spans="2:18" x14ac:dyDescent="0.25">
      <c r="B178" s="161"/>
      <c r="C178" s="161"/>
      <c r="D178" s="162"/>
      <c r="E178" s="162"/>
      <c r="F178" s="162"/>
      <c r="G178" s="162"/>
      <c r="H178" s="162"/>
      <c r="I178" s="162"/>
      <c r="J178" s="161"/>
      <c r="K178" s="108" t="s">
        <v>180</v>
      </c>
      <c r="L178" s="112" t="s">
        <v>181</v>
      </c>
      <c r="M178" s="162"/>
      <c r="N178" s="162"/>
      <c r="O178" s="163">
        <f>SUM(O98:O101)</f>
        <v>135000</v>
      </c>
      <c r="Q178" s="163">
        <f>SUM(Q98:Q101)</f>
        <v>138000</v>
      </c>
    </row>
    <row r="179" spans="2:18" x14ac:dyDescent="0.25">
      <c r="B179" s="161"/>
      <c r="C179" s="161"/>
      <c r="D179" s="162"/>
      <c r="E179" s="162"/>
      <c r="F179" s="162"/>
      <c r="G179" s="162"/>
      <c r="H179" s="162"/>
      <c r="I179" s="162"/>
      <c r="J179" s="161"/>
      <c r="K179" s="108" t="s">
        <v>186</v>
      </c>
      <c r="L179" s="103" t="s">
        <v>187</v>
      </c>
      <c r="M179" s="162"/>
      <c r="N179" s="162"/>
      <c r="O179" s="163">
        <f>SUM(O102:O105)</f>
        <v>9000</v>
      </c>
      <c r="Q179" s="163">
        <f>SUM(Q102:Q105)</f>
        <v>4000</v>
      </c>
    </row>
    <row r="180" spans="2:18" x14ac:dyDescent="0.25">
      <c r="B180" s="122"/>
      <c r="C180" s="122"/>
      <c r="D180" s="123"/>
      <c r="E180" s="123"/>
      <c r="F180" s="124"/>
      <c r="G180" s="124"/>
      <c r="H180" s="124"/>
      <c r="I180" s="124"/>
      <c r="J180" s="125"/>
      <c r="K180" s="126"/>
      <c r="L180" s="122"/>
      <c r="M180" s="127"/>
      <c r="N180" s="127"/>
      <c r="O180" s="128"/>
      <c r="Q180" s="128"/>
    </row>
    <row r="181" spans="2:18" s="98" customFormat="1" x14ac:dyDescent="0.25">
      <c r="B181" s="94"/>
      <c r="C181" s="94"/>
      <c r="D181" s="95" t="s">
        <v>95</v>
      </c>
      <c r="E181" s="95" t="s">
        <v>96</v>
      </c>
      <c r="F181" s="95" t="s">
        <v>97</v>
      </c>
      <c r="G181" s="95" t="s">
        <v>98</v>
      </c>
      <c r="H181" s="95" t="s">
        <v>99</v>
      </c>
      <c r="I181" s="95" t="s">
        <v>100</v>
      </c>
      <c r="J181" s="96" t="s">
        <v>2</v>
      </c>
      <c r="K181" s="95" t="s">
        <v>101</v>
      </c>
      <c r="L181" s="95" t="s">
        <v>3</v>
      </c>
      <c r="M181" s="6" t="s">
        <v>4</v>
      </c>
      <c r="N181" s="6" t="s">
        <v>5</v>
      </c>
      <c r="O181" s="97">
        <v>2021</v>
      </c>
      <c r="Q181" s="97">
        <v>2022</v>
      </c>
      <c r="R181" s="99"/>
    </row>
    <row r="182" spans="2:18" x14ac:dyDescent="0.25">
      <c r="B182" s="100" t="s">
        <v>102</v>
      </c>
      <c r="C182" s="100"/>
      <c r="D182" s="101"/>
      <c r="E182" s="101"/>
      <c r="F182" s="101"/>
      <c r="G182" s="101"/>
      <c r="H182" s="101"/>
      <c r="I182" s="101"/>
      <c r="J182" s="100"/>
      <c r="K182" s="101"/>
      <c r="L182" s="100"/>
      <c r="M182" s="101"/>
      <c r="N182" s="101"/>
      <c r="O182" s="102"/>
      <c r="Q182" s="102"/>
    </row>
    <row r="183" spans="2:18" x14ac:dyDescent="0.25">
      <c r="B183" s="100" t="s">
        <v>103</v>
      </c>
      <c r="C183" s="100"/>
      <c r="D183" s="101"/>
      <c r="E183" s="101"/>
      <c r="F183" s="101"/>
      <c r="G183" s="101"/>
      <c r="H183" s="101"/>
      <c r="I183" s="101"/>
      <c r="J183" s="100"/>
      <c r="K183" s="101"/>
      <c r="L183" s="100"/>
      <c r="M183" s="101"/>
      <c r="N183" s="101"/>
      <c r="O183" s="102"/>
      <c r="Q183" s="102"/>
    </row>
    <row r="184" spans="2:18" x14ac:dyDescent="0.25">
      <c r="B184" s="161"/>
      <c r="C184" s="161"/>
      <c r="D184" s="162"/>
      <c r="E184" s="162"/>
      <c r="F184" s="101">
        <v>99</v>
      </c>
      <c r="G184" s="101" t="s">
        <v>191</v>
      </c>
      <c r="H184" s="105"/>
      <c r="I184" s="101"/>
      <c r="J184" s="100"/>
      <c r="K184" s="101"/>
      <c r="L184" s="100"/>
      <c r="M184" s="101"/>
      <c r="N184" s="101"/>
      <c r="O184" s="102"/>
      <c r="Q184" s="102"/>
    </row>
    <row r="185" spans="2:18" x14ac:dyDescent="0.25">
      <c r="B185" s="161"/>
      <c r="C185" s="161"/>
      <c r="D185" s="162"/>
      <c r="E185" s="162"/>
      <c r="F185" s="101">
        <v>99</v>
      </c>
      <c r="G185" s="101">
        <v>999</v>
      </c>
      <c r="H185" s="105" t="s">
        <v>192</v>
      </c>
      <c r="I185" s="101"/>
      <c r="J185" s="100"/>
      <c r="K185" s="101"/>
      <c r="L185" s="100"/>
      <c r="M185" s="101"/>
      <c r="N185" s="101"/>
      <c r="O185" s="102"/>
      <c r="Q185" s="102"/>
    </row>
    <row r="186" spans="2:18" x14ac:dyDescent="0.25">
      <c r="B186" s="161"/>
      <c r="C186" s="161"/>
      <c r="D186" s="162"/>
      <c r="E186" s="162"/>
      <c r="F186" s="101">
        <v>99</v>
      </c>
      <c r="G186" s="101">
        <v>999</v>
      </c>
      <c r="H186" s="105" t="s">
        <v>193</v>
      </c>
      <c r="I186" s="181" t="s">
        <v>192</v>
      </c>
      <c r="J186" s="181"/>
      <c r="K186" s="181"/>
      <c r="L186" s="181"/>
      <c r="M186" s="101"/>
      <c r="N186" s="101"/>
      <c r="O186" s="102"/>
      <c r="Q186" s="102"/>
    </row>
    <row r="187" spans="2:18" x14ac:dyDescent="0.25">
      <c r="B187" s="161"/>
      <c r="C187" s="161"/>
      <c r="D187" s="162"/>
      <c r="E187" s="162"/>
      <c r="F187" s="101">
        <v>99</v>
      </c>
      <c r="G187" s="101">
        <v>999</v>
      </c>
      <c r="H187" s="105" t="s">
        <v>193</v>
      </c>
      <c r="I187" s="135">
        <v>999</v>
      </c>
      <c r="J187" s="100"/>
      <c r="K187" s="100"/>
      <c r="L187" s="100" t="s">
        <v>192</v>
      </c>
      <c r="M187" s="101" t="s">
        <v>111</v>
      </c>
      <c r="N187" s="101"/>
      <c r="O187" s="102">
        <f>O188</f>
        <v>76321</v>
      </c>
      <c r="Q187" s="102">
        <f>Q188</f>
        <v>517000</v>
      </c>
    </row>
    <row r="188" spans="2:18" x14ac:dyDescent="0.25">
      <c r="B188" s="161"/>
      <c r="C188" s="161"/>
      <c r="D188" s="162"/>
      <c r="E188" s="162"/>
      <c r="F188" s="108"/>
      <c r="G188" s="108"/>
      <c r="H188" s="108"/>
      <c r="I188" s="108"/>
      <c r="J188" s="107"/>
      <c r="K188" s="108" t="s">
        <v>195</v>
      </c>
      <c r="L188" s="103" t="s">
        <v>192</v>
      </c>
      <c r="M188" s="109"/>
      <c r="N188" s="109"/>
      <c r="O188" s="163">
        <f>SUM(O114:O117)</f>
        <v>76321</v>
      </c>
      <c r="Q188" s="163">
        <f>SUM(Q114:Q117)</f>
        <v>517000</v>
      </c>
    </row>
    <row r="189" spans="2:18" x14ac:dyDescent="0.25">
      <c r="B189" s="122"/>
      <c r="C189" s="122"/>
      <c r="D189" s="123"/>
      <c r="E189" s="123"/>
      <c r="F189" s="124"/>
      <c r="G189" s="124"/>
      <c r="H189" s="124"/>
      <c r="I189" s="124"/>
      <c r="J189" s="125"/>
      <c r="K189" s="126"/>
      <c r="L189" s="122"/>
      <c r="M189" s="127"/>
      <c r="N189" s="127"/>
      <c r="O189" s="128"/>
      <c r="Q189" s="128"/>
    </row>
    <row r="190" spans="2:18" s="98" customFormat="1" x14ac:dyDescent="0.25">
      <c r="B190" s="94"/>
      <c r="C190" s="94"/>
      <c r="D190" s="95" t="s">
        <v>95</v>
      </c>
      <c r="E190" s="95" t="s">
        <v>96</v>
      </c>
      <c r="F190" s="95" t="s">
        <v>97</v>
      </c>
      <c r="G190" s="95" t="s">
        <v>98</v>
      </c>
      <c r="H190" s="95" t="s">
        <v>99</v>
      </c>
      <c r="I190" s="95" t="s">
        <v>100</v>
      </c>
      <c r="J190" s="96" t="s">
        <v>2</v>
      </c>
      <c r="K190" s="95" t="s">
        <v>101</v>
      </c>
      <c r="L190" s="95" t="s">
        <v>3</v>
      </c>
      <c r="M190" s="6" t="s">
        <v>4</v>
      </c>
      <c r="N190" s="6" t="s">
        <v>5</v>
      </c>
      <c r="O190" s="97">
        <v>2021</v>
      </c>
      <c r="Q190" s="97">
        <v>2022</v>
      </c>
      <c r="R190" s="99"/>
    </row>
    <row r="191" spans="2:18" x14ac:dyDescent="0.25">
      <c r="B191" s="100" t="s">
        <v>102</v>
      </c>
      <c r="C191" s="100"/>
      <c r="D191" s="101"/>
      <c r="E191" s="101"/>
      <c r="F191" s="101"/>
      <c r="G191" s="101"/>
      <c r="H191" s="101"/>
      <c r="I191" s="101"/>
      <c r="J191" s="100"/>
      <c r="K191" s="101"/>
      <c r="L191" s="100"/>
      <c r="M191" s="101"/>
      <c r="N191" s="101"/>
      <c r="O191" s="102"/>
      <c r="Q191" s="102"/>
    </row>
    <row r="192" spans="2:18" x14ac:dyDescent="0.25">
      <c r="B192" s="100" t="s">
        <v>199</v>
      </c>
      <c r="C192" s="100"/>
      <c r="D192" s="101"/>
      <c r="E192" s="101"/>
      <c r="F192" s="101"/>
      <c r="G192" s="101"/>
      <c r="H192" s="101"/>
      <c r="I192" s="101"/>
      <c r="J192" s="100"/>
      <c r="K192" s="101"/>
      <c r="L192" s="100"/>
      <c r="M192" s="101"/>
      <c r="N192" s="101"/>
      <c r="O192" s="102"/>
      <c r="Q192" s="102"/>
    </row>
    <row r="193" spans="2:18" x14ac:dyDescent="0.25">
      <c r="B193" s="103"/>
      <c r="C193" s="100"/>
      <c r="D193" s="104"/>
      <c r="E193" s="104"/>
      <c r="F193" s="101">
        <v>10</v>
      </c>
      <c r="G193" s="101" t="s">
        <v>200</v>
      </c>
      <c r="H193" s="105"/>
      <c r="I193" s="101"/>
      <c r="J193" s="100"/>
      <c r="K193" s="101"/>
      <c r="L193" s="100"/>
      <c r="M193" s="101"/>
      <c r="N193" s="101"/>
      <c r="O193" s="102"/>
      <c r="Q193" s="102"/>
    </row>
    <row r="194" spans="2:18" x14ac:dyDescent="0.25">
      <c r="B194" s="103"/>
      <c r="C194" s="100"/>
      <c r="D194" s="104"/>
      <c r="E194" s="104"/>
      <c r="F194" s="101">
        <v>10</v>
      </c>
      <c r="G194" s="101">
        <v>301</v>
      </c>
      <c r="H194" s="105" t="s">
        <v>201</v>
      </c>
      <c r="I194" s="101"/>
      <c r="J194" s="100"/>
      <c r="K194" s="101"/>
      <c r="L194" s="100"/>
      <c r="M194" s="101"/>
      <c r="N194" s="101"/>
      <c r="O194" s="102"/>
      <c r="Q194" s="102"/>
    </row>
    <row r="195" spans="2:18" x14ac:dyDescent="0.25">
      <c r="B195" s="103"/>
      <c r="C195" s="100"/>
      <c r="D195" s="104"/>
      <c r="E195" s="104"/>
      <c r="F195" s="101">
        <v>10</v>
      </c>
      <c r="G195" s="101">
        <v>301</v>
      </c>
      <c r="H195" s="105" t="s">
        <v>202</v>
      </c>
      <c r="I195" s="178" t="s">
        <v>203</v>
      </c>
      <c r="J195" s="179"/>
      <c r="K195" s="179"/>
      <c r="L195" s="180"/>
      <c r="M195" s="101"/>
      <c r="N195" s="101"/>
      <c r="O195" s="102"/>
      <c r="Q195" s="102"/>
    </row>
    <row r="196" spans="2:18" x14ac:dyDescent="0.25">
      <c r="B196" s="103"/>
      <c r="C196" s="100"/>
      <c r="D196" s="104"/>
      <c r="E196" s="104"/>
      <c r="F196" s="101">
        <v>10</v>
      </c>
      <c r="G196" s="101">
        <v>301</v>
      </c>
      <c r="H196" s="105" t="s">
        <v>202</v>
      </c>
      <c r="I196" s="135">
        <v>2002</v>
      </c>
      <c r="J196" s="100"/>
      <c r="K196" s="101"/>
      <c r="L196" s="100" t="s">
        <v>204</v>
      </c>
      <c r="M196" s="101" t="s">
        <v>111</v>
      </c>
      <c r="N196" s="101"/>
      <c r="O196" s="102">
        <f>SUM(O197:O199)</f>
        <v>2189000</v>
      </c>
      <c r="Q196" s="102">
        <f>SUM(Q197:Q199)</f>
        <v>2200000</v>
      </c>
    </row>
    <row r="197" spans="2:18" x14ac:dyDescent="0.25">
      <c r="B197" s="103"/>
      <c r="C197" s="103"/>
      <c r="D197" s="138"/>
      <c r="E197" s="138"/>
      <c r="F197" s="108"/>
      <c r="G197" s="108"/>
      <c r="H197" s="107"/>
      <c r="I197" s="139"/>
      <c r="J197" s="140"/>
      <c r="K197" s="140" t="s">
        <v>126</v>
      </c>
      <c r="L197" s="141" t="s">
        <v>127</v>
      </c>
      <c r="M197" s="142"/>
      <c r="N197" s="142"/>
      <c r="O197" s="163">
        <f>SUM(O126:O129)</f>
        <v>2000000</v>
      </c>
      <c r="Q197" s="163">
        <f>SUM(Q126:Q129)</f>
        <v>1760000</v>
      </c>
    </row>
    <row r="198" spans="2:18" x14ac:dyDescent="0.25">
      <c r="B198" s="161"/>
      <c r="C198" s="161"/>
      <c r="D198" s="162"/>
      <c r="E198" s="162"/>
      <c r="F198" s="162"/>
      <c r="G198" s="162"/>
      <c r="H198" s="162"/>
      <c r="I198" s="162"/>
      <c r="J198" s="161"/>
      <c r="K198" s="108" t="s">
        <v>206</v>
      </c>
      <c r="L198" s="103" t="s">
        <v>207</v>
      </c>
      <c r="M198" s="142"/>
      <c r="N198" s="142"/>
      <c r="O198" s="163">
        <f>SUM(O130:O133)</f>
        <v>9000</v>
      </c>
      <c r="Q198" s="163">
        <f>SUM(Q130:Q133)</f>
        <v>200000</v>
      </c>
    </row>
    <row r="199" spans="2:18" x14ac:dyDescent="0.25">
      <c r="B199" s="161"/>
      <c r="C199" s="161"/>
      <c r="D199" s="162"/>
      <c r="E199" s="162"/>
      <c r="F199" s="162"/>
      <c r="G199" s="162"/>
      <c r="H199" s="162"/>
      <c r="I199" s="162"/>
      <c r="J199" s="161"/>
      <c r="K199" s="108" t="s">
        <v>143</v>
      </c>
      <c r="L199" s="103" t="s">
        <v>144</v>
      </c>
      <c r="M199" s="142"/>
      <c r="N199" s="142"/>
      <c r="O199" s="163">
        <f>SUM(O134:O137)</f>
        <v>180000</v>
      </c>
      <c r="Q199" s="163">
        <f>SUM(Q134:Q137)</f>
        <v>240000</v>
      </c>
    </row>
    <row r="200" spans="2:18" x14ac:dyDescent="0.25">
      <c r="K200" s="156"/>
      <c r="L200" s="154"/>
      <c r="M200" s="169"/>
      <c r="N200" s="169"/>
      <c r="O200" s="170"/>
      <c r="Q200" s="170"/>
    </row>
    <row r="201" spans="2:18" x14ac:dyDescent="0.25">
      <c r="B201" s="100" t="s">
        <v>102</v>
      </c>
      <c r="C201" s="100"/>
      <c r="D201" s="101"/>
      <c r="E201" s="101"/>
      <c r="F201" s="101"/>
      <c r="G201" s="101"/>
      <c r="H201" s="101"/>
      <c r="I201" s="101"/>
      <c r="J201" s="100"/>
      <c r="K201" s="101"/>
      <c r="L201" s="100" t="s">
        <v>87</v>
      </c>
      <c r="M201" s="101"/>
      <c r="N201" s="101"/>
      <c r="O201" s="102">
        <f>O150+O176+O187+O196</f>
        <v>7522221</v>
      </c>
      <c r="Q201" s="102">
        <f>Q150+Q176+Q187+Q196</f>
        <v>9990999.9983333349</v>
      </c>
    </row>
    <row r="202" spans="2:18" x14ac:dyDescent="0.25">
      <c r="K202" s="156"/>
      <c r="L202" s="154"/>
      <c r="M202" s="169"/>
      <c r="N202" s="169"/>
      <c r="O202" s="170"/>
      <c r="Q202" s="170"/>
    </row>
    <row r="203" spans="2:18" x14ac:dyDescent="0.25">
      <c r="F203" s="156"/>
      <c r="G203" s="156"/>
      <c r="H203" s="156"/>
      <c r="I203" s="156"/>
      <c r="J203" s="157"/>
      <c r="K203" s="156"/>
      <c r="L203" s="154"/>
      <c r="M203" s="171"/>
      <c r="N203" s="171"/>
      <c r="O203" s="170"/>
      <c r="Q203" s="170"/>
      <c r="R203" s="160"/>
    </row>
    <row r="204" spans="2:18" x14ac:dyDescent="0.25">
      <c r="B204" s="152" t="s">
        <v>216</v>
      </c>
      <c r="F204" s="156"/>
      <c r="G204" s="156"/>
      <c r="H204" s="156"/>
      <c r="I204" s="156"/>
      <c r="J204" s="157"/>
      <c r="K204" s="156"/>
      <c r="L204" s="154"/>
      <c r="M204" s="171"/>
      <c r="N204" s="171"/>
      <c r="O204" s="170"/>
      <c r="Q204" s="170"/>
      <c r="R204" s="160"/>
    </row>
    <row r="205" spans="2:18" x14ac:dyDescent="0.25">
      <c r="B205" s="152"/>
      <c r="F205" s="156"/>
      <c r="G205" s="156"/>
      <c r="H205" s="156"/>
      <c r="I205" s="156"/>
      <c r="J205" s="157"/>
      <c r="K205" s="156"/>
      <c r="L205" s="154"/>
      <c r="M205" s="171"/>
      <c r="N205" s="171"/>
      <c r="O205" s="170"/>
      <c r="Q205" s="170"/>
      <c r="R205" s="160"/>
    </row>
    <row r="206" spans="2:18" x14ac:dyDescent="0.25">
      <c r="B206" s="172"/>
      <c r="C206" s="172"/>
      <c r="D206" s="173" t="s">
        <v>95</v>
      </c>
      <c r="E206" s="173" t="s">
        <v>96</v>
      </c>
      <c r="F206" s="173" t="s">
        <v>97</v>
      </c>
      <c r="G206" s="173" t="s">
        <v>98</v>
      </c>
      <c r="H206" s="173" t="s">
        <v>99</v>
      </c>
      <c r="I206" s="173" t="s">
        <v>100</v>
      </c>
      <c r="J206" s="174" t="s">
        <v>2</v>
      </c>
      <c r="K206" s="173" t="s">
        <v>101</v>
      </c>
      <c r="L206" s="173" t="s">
        <v>3</v>
      </c>
      <c r="M206" s="173"/>
      <c r="N206" s="173"/>
      <c r="O206" s="175">
        <v>2021</v>
      </c>
      <c r="Q206" s="175">
        <v>2022</v>
      </c>
      <c r="R206" s="160"/>
    </row>
    <row r="207" spans="2:18" x14ac:dyDescent="0.25">
      <c r="B207" s="100" t="s">
        <v>102</v>
      </c>
      <c r="C207" s="100"/>
      <c r="D207" s="101"/>
      <c r="E207" s="101"/>
      <c r="F207" s="101"/>
      <c r="G207" s="101"/>
      <c r="H207" s="101"/>
      <c r="I207" s="101"/>
      <c r="J207" s="100"/>
      <c r="K207" s="101"/>
      <c r="L207" s="100"/>
      <c r="M207" s="101"/>
      <c r="N207" s="101"/>
      <c r="O207" s="168"/>
      <c r="Q207" s="168"/>
    </row>
    <row r="208" spans="2:18" x14ac:dyDescent="0.25">
      <c r="B208" s="100" t="s">
        <v>103</v>
      </c>
      <c r="C208" s="100"/>
      <c r="D208" s="101"/>
      <c r="E208" s="101"/>
      <c r="F208" s="101"/>
      <c r="G208" s="101"/>
      <c r="H208" s="101"/>
      <c r="I208" s="101"/>
      <c r="J208" s="100"/>
      <c r="K208" s="101"/>
      <c r="L208" s="100"/>
      <c r="M208" s="162"/>
      <c r="N208" s="162"/>
      <c r="O208" s="163"/>
      <c r="Q208" s="163"/>
    </row>
    <row r="209" spans="2:17" x14ac:dyDescent="0.25">
      <c r="B209" s="103"/>
      <c r="C209" s="100"/>
      <c r="D209" s="104"/>
      <c r="E209" s="104"/>
      <c r="F209" s="101" t="s">
        <v>15</v>
      </c>
      <c r="G209" s="101" t="s">
        <v>104</v>
      </c>
      <c r="H209" s="105"/>
      <c r="I209" s="101"/>
      <c r="J209" s="100"/>
      <c r="K209" s="101"/>
      <c r="L209" s="100"/>
      <c r="M209" s="162"/>
      <c r="N209" s="162"/>
      <c r="O209" s="163"/>
      <c r="Q209" s="163"/>
    </row>
    <row r="210" spans="2:17" x14ac:dyDescent="0.25">
      <c r="B210" s="103"/>
      <c r="C210" s="100"/>
      <c r="D210" s="104"/>
      <c r="E210" s="104"/>
      <c r="F210" s="101" t="s">
        <v>15</v>
      </c>
      <c r="G210" s="101">
        <v>122</v>
      </c>
      <c r="H210" s="105" t="s">
        <v>105</v>
      </c>
      <c r="I210" s="101"/>
      <c r="J210" s="100"/>
      <c r="K210" s="101"/>
      <c r="L210" s="100"/>
      <c r="M210" s="162"/>
      <c r="N210" s="162"/>
      <c r="O210" s="163"/>
      <c r="Q210" s="163"/>
    </row>
    <row r="211" spans="2:17" x14ac:dyDescent="0.25">
      <c r="B211" s="103"/>
      <c r="C211" s="100"/>
      <c r="D211" s="104"/>
      <c r="E211" s="104"/>
      <c r="F211" s="101" t="s">
        <v>15</v>
      </c>
      <c r="G211" s="101">
        <v>122</v>
      </c>
      <c r="H211" s="105" t="s">
        <v>106</v>
      </c>
      <c r="I211" s="178" t="s">
        <v>107</v>
      </c>
      <c r="J211" s="179"/>
      <c r="K211" s="179"/>
      <c r="L211" s="180"/>
      <c r="M211" s="101" t="s">
        <v>111</v>
      </c>
      <c r="N211" s="101"/>
      <c r="O211" s="168">
        <f>SUM(O212:O214)</f>
        <v>5333221</v>
      </c>
      <c r="Q211" s="168">
        <f>SUM(Q212:Q214)</f>
        <v>7790999.998333334</v>
      </c>
    </row>
    <row r="212" spans="2:17" x14ac:dyDescent="0.25">
      <c r="B212" s="161"/>
      <c r="C212" s="161"/>
      <c r="D212" s="162"/>
      <c r="E212" s="162"/>
      <c r="F212" s="108" t="s">
        <v>15</v>
      </c>
      <c r="G212" s="108" t="s">
        <v>108</v>
      </c>
      <c r="H212" s="107" t="s">
        <v>106</v>
      </c>
      <c r="I212" s="108" t="s">
        <v>109</v>
      </c>
      <c r="J212" s="103"/>
      <c r="K212" s="108"/>
      <c r="L212" s="103" t="s">
        <v>110</v>
      </c>
      <c r="M212" s="101"/>
      <c r="N212" s="101"/>
      <c r="O212" s="113">
        <f>O13</f>
        <v>4977900</v>
      </c>
      <c r="Q212" s="113">
        <f>Q13</f>
        <v>6993999.998333334</v>
      </c>
    </row>
    <row r="213" spans="2:17" x14ac:dyDescent="0.25">
      <c r="B213" s="161"/>
      <c r="C213" s="161"/>
      <c r="D213" s="162"/>
      <c r="E213" s="162"/>
      <c r="F213" s="108" t="s">
        <v>15</v>
      </c>
      <c r="G213" s="108" t="s">
        <v>108</v>
      </c>
      <c r="H213" s="107" t="s">
        <v>106</v>
      </c>
      <c r="I213" s="139">
        <v>1001</v>
      </c>
      <c r="J213" s="103"/>
      <c r="K213" s="103"/>
      <c r="L213" s="103" t="s">
        <v>172</v>
      </c>
      <c r="M213" s="162"/>
      <c r="N213" s="162"/>
      <c r="O213" s="163">
        <f>O93</f>
        <v>279000</v>
      </c>
      <c r="Q213" s="163">
        <f>Q93</f>
        <v>280000</v>
      </c>
    </row>
    <row r="214" spans="2:17" x14ac:dyDescent="0.25">
      <c r="B214" s="161"/>
      <c r="C214" s="161"/>
      <c r="D214" s="162"/>
      <c r="E214" s="162"/>
      <c r="F214" s="108">
        <v>99</v>
      </c>
      <c r="G214" s="108">
        <v>999</v>
      </c>
      <c r="H214" s="107" t="s">
        <v>193</v>
      </c>
      <c r="I214" s="139">
        <v>999</v>
      </c>
      <c r="J214" s="103"/>
      <c r="K214" s="103"/>
      <c r="L214" s="103" t="s">
        <v>192</v>
      </c>
      <c r="M214" s="101"/>
      <c r="N214" s="101"/>
      <c r="O214" s="113">
        <f>O113</f>
        <v>76321</v>
      </c>
      <c r="Q214" s="113">
        <f>Q113</f>
        <v>517000</v>
      </c>
    </row>
    <row r="215" spans="2:17" x14ac:dyDescent="0.25">
      <c r="K215" s="156"/>
      <c r="L215" s="154"/>
      <c r="M215" s="169"/>
      <c r="N215" s="169"/>
      <c r="O215" s="170"/>
      <c r="Q215" s="170"/>
    </row>
    <row r="216" spans="2:17" x14ac:dyDescent="0.25">
      <c r="B216" s="100" t="s">
        <v>199</v>
      </c>
      <c r="C216" s="100"/>
      <c r="D216" s="101"/>
      <c r="E216" s="101"/>
      <c r="F216" s="101"/>
      <c r="G216" s="101"/>
      <c r="H216" s="101"/>
      <c r="I216" s="101"/>
      <c r="J216" s="100"/>
      <c r="K216" s="101"/>
      <c r="L216" s="100"/>
      <c r="M216" s="101"/>
      <c r="N216" s="101"/>
      <c r="O216" s="102"/>
      <c r="Q216" s="102"/>
    </row>
    <row r="217" spans="2:17" x14ac:dyDescent="0.25">
      <c r="B217" s="103"/>
      <c r="C217" s="100"/>
      <c r="D217" s="104"/>
      <c r="E217" s="104"/>
      <c r="F217" s="101">
        <v>10</v>
      </c>
      <c r="G217" s="101" t="s">
        <v>200</v>
      </c>
      <c r="H217" s="105"/>
      <c r="I217" s="101"/>
      <c r="J217" s="100"/>
      <c r="K217" s="101"/>
      <c r="L217" s="100"/>
      <c r="M217" s="101"/>
      <c r="N217" s="101"/>
      <c r="O217" s="102"/>
      <c r="Q217" s="102"/>
    </row>
    <row r="218" spans="2:17" x14ac:dyDescent="0.25">
      <c r="B218" s="103"/>
      <c r="C218" s="100"/>
      <c r="D218" s="104"/>
      <c r="E218" s="104"/>
      <c r="F218" s="101">
        <v>10</v>
      </c>
      <c r="G218" s="101">
        <v>301</v>
      </c>
      <c r="H218" s="105" t="s">
        <v>201</v>
      </c>
      <c r="I218" s="101"/>
      <c r="J218" s="100"/>
      <c r="K218" s="101"/>
      <c r="L218" s="100"/>
      <c r="M218" s="101"/>
      <c r="N218" s="101"/>
      <c r="O218" s="102"/>
      <c r="Q218" s="102"/>
    </row>
    <row r="219" spans="2:17" x14ac:dyDescent="0.25">
      <c r="B219" s="103"/>
      <c r="C219" s="100"/>
      <c r="D219" s="104"/>
      <c r="E219" s="104"/>
      <c r="F219" s="101">
        <v>10</v>
      </c>
      <c r="G219" s="101">
        <v>301</v>
      </c>
      <c r="H219" s="105" t="s">
        <v>202</v>
      </c>
      <c r="I219" s="178" t="s">
        <v>203</v>
      </c>
      <c r="J219" s="179"/>
      <c r="K219" s="179"/>
      <c r="L219" s="180"/>
      <c r="M219" s="101"/>
      <c r="N219" s="101"/>
      <c r="O219" s="102"/>
      <c r="Q219" s="102"/>
    </row>
    <row r="220" spans="2:17" x14ac:dyDescent="0.25">
      <c r="B220" s="103"/>
      <c r="C220" s="100"/>
      <c r="D220" s="104"/>
      <c r="E220" s="104"/>
      <c r="F220" s="108">
        <v>10</v>
      </c>
      <c r="G220" s="108">
        <v>301</v>
      </c>
      <c r="H220" s="107" t="s">
        <v>202</v>
      </c>
      <c r="I220" s="139">
        <v>2002</v>
      </c>
      <c r="J220" s="103"/>
      <c r="K220" s="108"/>
      <c r="L220" s="103" t="s">
        <v>204</v>
      </c>
      <c r="M220" s="101" t="s">
        <v>111</v>
      </c>
      <c r="N220" s="101"/>
      <c r="O220" s="102">
        <f>O125</f>
        <v>2189000</v>
      </c>
      <c r="Q220" s="102">
        <f>Q125</f>
        <v>2200000</v>
      </c>
    </row>
    <row r="221" spans="2:17" x14ac:dyDescent="0.25">
      <c r="K221" s="156"/>
      <c r="L221" s="154"/>
      <c r="M221" s="169"/>
      <c r="N221" s="169"/>
      <c r="O221" s="170"/>
      <c r="Q221" s="170"/>
    </row>
    <row r="222" spans="2:17" x14ac:dyDescent="0.25">
      <c r="B222" s="100" t="s">
        <v>102</v>
      </c>
      <c r="C222" s="100"/>
      <c r="D222" s="101"/>
      <c r="E222" s="101"/>
      <c r="F222" s="101"/>
      <c r="G222" s="101"/>
      <c r="H222" s="101"/>
      <c r="I222" s="101"/>
      <c r="J222" s="100"/>
      <c r="K222" s="101"/>
      <c r="L222" s="100" t="s">
        <v>87</v>
      </c>
      <c r="M222" s="101"/>
      <c r="N222" s="101"/>
      <c r="O222" s="102">
        <f>O211+O220</f>
        <v>7522221</v>
      </c>
      <c r="Q222" s="102">
        <f>Q211+Q220</f>
        <v>9990999.9983333349</v>
      </c>
    </row>
    <row r="225" spans="2:17" x14ac:dyDescent="0.25">
      <c r="B225" s="152" t="s">
        <v>217</v>
      </c>
    </row>
    <row r="227" spans="2:17" x14ac:dyDescent="0.25">
      <c r="B227" s="172"/>
      <c r="C227" s="172"/>
      <c r="D227" s="173" t="s">
        <v>95</v>
      </c>
      <c r="E227" s="173" t="s">
        <v>96</v>
      </c>
      <c r="F227" s="173" t="s">
        <v>97</v>
      </c>
      <c r="G227" s="173" t="s">
        <v>98</v>
      </c>
      <c r="H227" s="173" t="s">
        <v>99</v>
      </c>
      <c r="I227" s="173" t="s">
        <v>100</v>
      </c>
      <c r="J227" s="174" t="s">
        <v>2</v>
      </c>
      <c r="K227" s="173" t="s">
        <v>101</v>
      </c>
      <c r="L227" s="173" t="s">
        <v>3</v>
      </c>
      <c r="M227" s="173"/>
      <c r="N227" s="173"/>
      <c r="O227" s="175">
        <v>2021</v>
      </c>
      <c r="Q227" s="175">
        <v>2022</v>
      </c>
    </row>
    <row r="228" spans="2:17" x14ac:dyDescent="0.25">
      <c r="B228" s="100" t="s">
        <v>102</v>
      </c>
      <c r="C228" s="100"/>
      <c r="D228" s="101"/>
      <c r="E228" s="101"/>
      <c r="F228" s="101"/>
      <c r="G228" s="101"/>
      <c r="H228" s="101"/>
      <c r="I228" s="101"/>
      <c r="J228" s="100"/>
      <c r="K228" s="101"/>
      <c r="L228" s="100"/>
      <c r="M228" s="101"/>
      <c r="N228" s="101"/>
      <c r="O228" s="87"/>
      <c r="Q228" s="87"/>
    </row>
    <row r="229" spans="2:17" x14ac:dyDescent="0.25">
      <c r="B229" s="161"/>
      <c r="C229" s="161"/>
      <c r="D229" s="162"/>
      <c r="E229" s="162"/>
      <c r="F229" s="162"/>
      <c r="G229" s="162"/>
      <c r="H229" s="162"/>
      <c r="I229" s="162"/>
      <c r="J229" s="161"/>
      <c r="K229" s="162"/>
      <c r="L229" s="161" t="s">
        <v>218</v>
      </c>
      <c r="M229" s="162"/>
      <c r="N229" s="162"/>
      <c r="O229" s="163">
        <f>O13+O125</f>
        <v>7166900</v>
      </c>
      <c r="Q229" s="163">
        <f>Q13+Q125</f>
        <v>9193999.9983333349</v>
      </c>
    </row>
    <row r="230" spans="2:17" x14ac:dyDescent="0.25">
      <c r="B230" s="161"/>
      <c r="C230" s="161"/>
      <c r="D230" s="162"/>
      <c r="E230" s="162"/>
      <c r="F230" s="162"/>
      <c r="G230" s="162"/>
      <c r="H230" s="162"/>
      <c r="I230" s="162"/>
      <c r="J230" s="161"/>
      <c r="K230" s="162"/>
      <c r="L230" s="161" t="s">
        <v>219</v>
      </c>
      <c r="M230" s="162"/>
      <c r="N230" s="162"/>
      <c r="O230" s="163">
        <f>O93</f>
        <v>279000</v>
      </c>
      <c r="Q230" s="163">
        <f>Q93</f>
        <v>280000</v>
      </c>
    </row>
    <row r="231" spans="2:17" x14ac:dyDescent="0.25">
      <c r="B231" s="161"/>
      <c r="C231" s="161"/>
      <c r="D231" s="162"/>
      <c r="E231" s="162"/>
      <c r="F231" s="162"/>
      <c r="G231" s="162"/>
      <c r="H231" s="162"/>
      <c r="I231" s="162"/>
      <c r="J231" s="161"/>
      <c r="K231" s="162"/>
      <c r="L231" s="161" t="s">
        <v>192</v>
      </c>
      <c r="M231" s="162"/>
      <c r="N231" s="162"/>
      <c r="O231" s="163">
        <f>O113</f>
        <v>76321</v>
      </c>
      <c r="Q231" s="163">
        <f>Q113</f>
        <v>517000</v>
      </c>
    </row>
    <row r="232" spans="2:17" x14ac:dyDescent="0.25">
      <c r="K232" s="156"/>
      <c r="L232" s="154"/>
      <c r="M232" s="169"/>
      <c r="N232" s="169"/>
      <c r="O232" s="170"/>
      <c r="Q232" s="170"/>
    </row>
    <row r="233" spans="2:17" x14ac:dyDescent="0.25">
      <c r="B233" s="100" t="s">
        <v>102</v>
      </c>
      <c r="C233" s="100"/>
      <c r="D233" s="101"/>
      <c r="E233" s="101"/>
      <c r="F233" s="101"/>
      <c r="G233" s="101"/>
      <c r="H233" s="101"/>
      <c r="I233" s="101"/>
      <c r="J233" s="100"/>
      <c r="K233" s="101"/>
      <c r="L233" s="100" t="s">
        <v>87</v>
      </c>
      <c r="M233" s="101"/>
      <c r="N233" s="101"/>
      <c r="O233" s="168">
        <f>SUM(O229:O231)</f>
        <v>7522221</v>
      </c>
      <c r="Q233" s="168">
        <f>SUM(Q229:Q231)</f>
        <v>9990999.9983333349</v>
      </c>
    </row>
    <row r="234" spans="2:17" x14ac:dyDescent="0.25">
      <c r="B234" s="92"/>
      <c r="C234" s="92"/>
      <c r="D234" s="91"/>
      <c r="E234" s="91"/>
      <c r="F234" s="91"/>
      <c r="G234" s="91"/>
      <c r="H234" s="91"/>
      <c r="I234" s="91"/>
      <c r="J234" s="92"/>
      <c r="K234" s="91"/>
      <c r="L234" s="92"/>
      <c r="M234" s="91"/>
      <c r="N234" s="91"/>
      <c r="O234" s="176"/>
      <c r="Q234" s="176"/>
    </row>
    <row r="235" spans="2:17" x14ac:dyDescent="0.25">
      <c r="B235" s="92"/>
      <c r="C235" s="92"/>
      <c r="D235" s="91"/>
      <c r="E235" s="91"/>
      <c r="F235" s="91"/>
      <c r="G235" s="91"/>
      <c r="H235" s="91"/>
      <c r="I235" s="91"/>
      <c r="J235" s="92"/>
      <c r="K235" s="91"/>
      <c r="L235" s="92"/>
      <c r="M235" s="91"/>
      <c r="N235" s="91"/>
      <c r="O235" s="176"/>
      <c r="Q235" s="176"/>
    </row>
    <row r="236" spans="2:17" x14ac:dyDescent="0.25">
      <c r="B236" s="92"/>
      <c r="C236" s="92"/>
      <c r="D236" s="91"/>
      <c r="E236" s="91"/>
      <c r="F236" s="91"/>
      <c r="G236" s="91"/>
      <c r="H236" s="91"/>
      <c r="I236" s="91"/>
      <c r="J236" s="92"/>
      <c r="K236" s="91"/>
      <c r="L236" s="92"/>
      <c r="M236" s="91"/>
      <c r="N236" s="91"/>
      <c r="O236" s="176"/>
      <c r="Q236" s="176"/>
    </row>
    <row r="237" spans="2:17" x14ac:dyDescent="0.25">
      <c r="B237" s="152" t="s">
        <v>220</v>
      </c>
    </row>
    <row r="239" spans="2:17" x14ac:dyDescent="0.25">
      <c r="B239" s="172"/>
      <c r="C239" s="172"/>
      <c r="D239" s="173" t="s">
        <v>95</v>
      </c>
      <c r="E239" s="173" t="s">
        <v>96</v>
      </c>
      <c r="F239" s="173" t="s">
        <v>97</v>
      </c>
      <c r="G239" s="173" t="s">
        <v>98</v>
      </c>
      <c r="H239" s="173" t="s">
        <v>99</v>
      </c>
      <c r="I239" s="173" t="s">
        <v>100</v>
      </c>
      <c r="J239" s="174" t="s">
        <v>2</v>
      </c>
      <c r="K239" s="173" t="s">
        <v>101</v>
      </c>
      <c r="L239" s="173" t="s">
        <v>3</v>
      </c>
      <c r="M239" s="173" t="s">
        <v>221</v>
      </c>
      <c r="N239" s="173"/>
      <c r="O239" s="175">
        <v>2021</v>
      </c>
      <c r="Q239" s="175">
        <v>2022</v>
      </c>
    </row>
    <row r="240" spans="2:17" x14ac:dyDescent="0.25">
      <c r="K240" s="156"/>
      <c r="L240" s="154"/>
      <c r="M240" s="169"/>
      <c r="N240" s="169"/>
      <c r="O240" s="170"/>
      <c r="Q240" s="170"/>
    </row>
    <row r="241" spans="2:17" x14ac:dyDescent="0.25">
      <c r="B241" s="100" t="s">
        <v>103</v>
      </c>
      <c r="C241" s="100"/>
      <c r="D241" s="101"/>
      <c r="E241" s="101"/>
      <c r="F241" s="101"/>
      <c r="G241" s="101"/>
      <c r="H241" s="101"/>
      <c r="I241" s="101"/>
      <c r="J241" s="100"/>
      <c r="K241" s="101"/>
      <c r="L241" s="100"/>
      <c r="M241" s="101"/>
      <c r="N241" s="101"/>
      <c r="O241" s="102"/>
      <c r="Q241" s="102"/>
    </row>
    <row r="242" spans="2:17" x14ac:dyDescent="0.25">
      <c r="B242" s="103"/>
      <c r="C242" s="100"/>
      <c r="D242" s="104"/>
      <c r="E242" s="104"/>
      <c r="F242" s="101" t="s">
        <v>15</v>
      </c>
      <c r="G242" s="101" t="s">
        <v>104</v>
      </c>
      <c r="H242" s="105"/>
      <c r="I242" s="101"/>
      <c r="J242" s="100"/>
      <c r="K242" s="101"/>
      <c r="L242" s="100"/>
      <c r="M242" s="101"/>
      <c r="N242" s="101"/>
      <c r="O242" s="102"/>
      <c r="Q242" s="102"/>
    </row>
    <row r="243" spans="2:17" x14ac:dyDescent="0.25">
      <c r="B243" s="103"/>
      <c r="C243" s="100"/>
      <c r="D243" s="104"/>
      <c r="E243" s="104"/>
      <c r="F243" s="101" t="s">
        <v>15</v>
      </c>
      <c r="G243" s="101">
        <v>122</v>
      </c>
      <c r="H243" s="105" t="s">
        <v>105</v>
      </c>
      <c r="I243" s="101"/>
      <c r="J243" s="100"/>
      <c r="K243" s="101"/>
      <c r="L243" s="100"/>
      <c r="M243" s="101"/>
      <c r="N243" s="101"/>
      <c r="O243" s="102"/>
      <c r="Q243" s="102"/>
    </row>
    <row r="244" spans="2:17" x14ac:dyDescent="0.25">
      <c r="B244" s="103"/>
      <c r="C244" s="100"/>
      <c r="D244" s="104"/>
      <c r="E244" s="104"/>
      <c r="F244" s="101" t="s">
        <v>15</v>
      </c>
      <c r="G244" s="101">
        <v>122</v>
      </c>
      <c r="H244" s="105" t="s">
        <v>106</v>
      </c>
      <c r="I244" s="178" t="s">
        <v>107</v>
      </c>
      <c r="J244" s="179"/>
      <c r="K244" s="179"/>
      <c r="L244" s="180"/>
      <c r="M244" s="101"/>
      <c r="N244" s="101"/>
      <c r="O244" s="102"/>
      <c r="Q244" s="102"/>
    </row>
    <row r="245" spans="2:17" x14ac:dyDescent="0.25">
      <c r="B245" s="103"/>
      <c r="C245" s="100"/>
      <c r="D245" s="104"/>
      <c r="E245" s="104"/>
      <c r="F245" s="101" t="s">
        <v>15</v>
      </c>
      <c r="G245" s="101" t="s">
        <v>108</v>
      </c>
      <c r="H245" s="105" t="s">
        <v>106</v>
      </c>
      <c r="I245" s="101" t="s">
        <v>109</v>
      </c>
      <c r="J245" s="100"/>
      <c r="K245" s="101"/>
      <c r="L245" s="100" t="s">
        <v>110</v>
      </c>
      <c r="M245" s="101" t="s">
        <v>111</v>
      </c>
      <c r="N245" s="101"/>
      <c r="O245" s="102">
        <f>SUM(O246:O249)</f>
        <v>4977900</v>
      </c>
      <c r="Q245" s="102">
        <f>SUM(Q246:Q249)</f>
        <v>6993999.998333334</v>
      </c>
    </row>
    <row r="246" spans="2:17" x14ac:dyDescent="0.25">
      <c r="B246" s="161"/>
      <c r="C246" s="161"/>
      <c r="D246" s="162"/>
      <c r="E246" s="162"/>
      <c r="F246" s="162"/>
      <c r="G246" s="162"/>
      <c r="H246" s="162"/>
      <c r="I246" s="162"/>
      <c r="J246" s="161"/>
      <c r="K246" s="162"/>
      <c r="L246" s="73" t="s">
        <v>88</v>
      </c>
      <c r="M246" s="142">
        <v>10000</v>
      </c>
      <c r="N246" s="142"/>
      <c r="O246" s="163">
        <f>O14+O18+O22+O26+O30+O34+O38+O42+O46+O50+O54+O58+O62+O66+O70+O74+O78+O82</f>
        <v>2488950</v>
      </c>
      <c r="Q246" s="163">
        <f>Q14+Q18+Q22+Q26+Q30+Q34+Q38+Q42+Q46+Q50+Q54+Q58+Q62+Q66+Q70+Q74+Q78+Q82</f>
        <v>4365999.9989583334</v>
      </c>
    </row>
    <row r="247" spans="2:17" x14ac:dyDescent="0.25">
      <c r="B247" s="161"/>
      <c r="C247" s="161"/>
      <c r="D247" s="162"/>
      <c r="E247" s="162"/>
      <c r="F247" s="162"/>
      <c r="G247" s="162"/>
      <c r="H247" s="162"/>
      <c r="I247" s="162"/>
      <c r="J247" s="161"/>
      <c r="K247" s="162"/>
      <c r="L247" s="77" t="s">
        <v>89</v>
      </c>
      <c r="M247" s="142">
        <v>2130000</v>
      </c>
      <c r="N247" s="142"/>
      <c r="O247" s="163">
        <f>O15+O19+O23+O27+O31+O35+O39+O43+O47+O51+O55+O59+O63+O67+O71+O75+O79+O83</f>
        <v>497790</v>
      </c>
      <c r="Q247" s="163">
        <f>Q15+Q19+Q23+Q27+Q31+Q35+Q39+Q43+Q47+Q51+Q55+Q59+Q63+Q67+Q71+Q75+Q79+Q83</f>
        <v>875999.99979166663</v>
      </c>
    </row>
    <row r="248" spans="2:17" ht="31.5" x14ac:dyDescent="0.25">
      <c r="B248" s="161"/>
      <c r="C248" s="161"/>
      <c r="D248" s="162"/>
      <c r="E248" s="162"/>
      <c r="F248" s="162"/>
      <c r="G248" s="162"/>
      <c r="H248" s="162"/>
      <c r="I248" s="162"/>
      <c r="J248" s="161"/>
      <c r="K248" s="162"/>
      <c r="L248" s="77" t="s">
        <v>90</v>
      </c>
      <c r="M248" s="142">
        <v>2140000</v>
      </c>
      <c r="N248" s="142"/>
      <c r="O248" s="163">
        <f>O16+O20+O24+O28+O32+O36+O40+O44+O48+O52+O56+O60+O64+O68+O72+O76+O80+O84</f>
        <v>1742265</v>
      </c>
      <c r="Q248" s="163">
        <f>Q16+Q20+Q24+Q28+Q32+Q36+Q40+Q44+Q48+Q52+Q56+Q60+Q64+Q68+Q72+Q76+Q80+Q84</f>
        <v>875999.99979166663</v>
      </c>
    </row>
    <row r="249" spans="2:17" ht="31.5" x14ac:dyDescent="0.25">
      <c r="B249" s="161"/>
      <c r="C249" s="161"/>
      <c r="D249" s="162"/>
      <c r="E249" s="162"/>
      <c r="F249" s="162"/>
      <c r="G249" s="162"/>
      <c r="H249" s="162"/>
      <c r="I249" s="162"/>
      <c r="J249" s="161"/>
      <c r="K249" s="162"/>
      <c r="L249" s="77" t="s">
        <v>91</v>
      </c>
      <c r="M249" s="142">
        <v>2150000</v>
      </c>
      <c r="N249" s="142"/>
      <c r="O249" s="163">
        <f>O17+O21+O25+O29+O33+O37+O41+O45+O49+O53+O57+O61+O65+O69+O73+O77+O81+O85</f>
        <v>248895</v>
      </c>
      <c r="Q249" s="163">
        <f>Q17+Q21+Q25+Q29+Q33+Q37+Q41+Q45+Q49+Q53+Q57+Q61+Q65+Q69+Q73+Q77+Q81+Q85</f>
        <v>875999.99979166663</v>
      </c>
    </row>
    <row r="250" spans="2:17" x14ac:dyDescent="0.25">
      <c r="K250" s="156"/>
      <c r="L250" s="154"/>
      <c r="M250" s="169"/>
      <c r="N250" s="169"/>
      <c r="O250" s="170"/>
      <c r="Q250" s="170"/>
    </row>
    <row r="251" spans="2:17" x14ac:dyDescent="0.25">
      <c r="B251" s="103"/>
      <c r="C251" s="100"/>
      <c r="D251" s="104"/>
      <c r="E251" s="104"/>
      <c r="F251" s="101" t="s">
        <v>15</v>
      </c>
      <c r="G251" s="101" t="s">
        <v>104</v>
      </c>
      <c r="H251" s="105"/>
      <c r="I251" s="101"/>
      <c r="J251" s="100"/>
      <c r="K251" s="101"/>
      <c r="L251" s="100"/>
      <c r="M251" s="101"/>
      <c r="N251" s="101"/>
      <c r="O251" s="102"/>
      <c r="Q251" s="102"/>
    </row>
    <row r="252" spans="2:17" x14ac:dyDescent="0.25">
      <c r="B252" s="103"/>
      <c r="C252" s="100"/>
      <c r="D252" s="104"/>
      <c r="E252" s="104"/>
      <c r="F252" s="101" t="s">
        <v>15</v>
      </c>
      <c r="G252" s="101">
        <v>122</v>
      </c>
      <c r="H252" s="105" t="s">
        <v>105</v>
      </c>
      <c r="I252" s="101"/>
      <c r="J252" s="100"/>
      <c r="K252" s="101"/>
      <c r="L252" s="100"/>
      <c r="M252" s="101"/>
      <c r="N252" s="101"/>
      <c r="O252" s="102"/>
      <c r="Q252" s="102"/>
    </row>
    <row r="253" spans="2:17" x14ac:dyDescent="0.25">
      <c r="B253" s="103"/>
      <c r="C253" s="100"/>
      <c r="D253" s="104"/>
      <c r="E253" s="104"/>
      <c r="F253" s="101" t="s">
        <v>15</v>
      </c>
      <c r="G253" s="101">
        <v>122</v>
      </c>
      <c r="H253" s="105" t="s">
        <v>106</v>
      </c>
      <c r="I253" s="178" t="s">
        <v>107</v>
      </c>
      <c r="J253" s="179"/>
      <c r="K253" s="179"/>
      <c r="L253" s="180"/>
      <c r="M253" s="101"/>
      <c r="N253" s="101"/>
      <c r="O253" s="102"/>
      <c r="Q253" s="102"/>
    </row>
    <row r="254" spans="2:17" x14ac:dyDescent="0.25">
      <c r="B254" s="103"/>
      <c r="C254" s="100"/>
      <c r="D254" s="104"/>
      <c r="E254" s="104"/>
      <c r="F254" s="101" t="s">
        <v>15</v>
      </c>
      <c r="G254" s="101" t="s">
        <v>108</v>
      </c>
      <c r="H254" s="105" t="s">
        <v>106</v>
      </c>
      <c r="I254" s="135">
        <v>1001</v>
      </c>
      <c r="J254" s="100"/>
      <c r="K254" s="100"/>
      <c r="L254" s="100" t="s">
        <v>172</v>
      </c>
      <c r="M254" s="101" t="s">
        <v>111</v>
      </c>
      <c r="N254" s="101"/>
      <c r="O254" s="102">
        <f>SUM(O255:O258)</f>
        <v>279000</v>
      </c>
      <c r="Q254" s="102">
        <f>SUM(Q255:Q258)</f>
        <v>280000</v>
      </c>
    </row>
    <row r="255" spans="2:17" x14ac:dyDescent="0.25">
      <c r="B255" s="161"/>
      <c r="C255" s="161"/>
      <c r="D255" s="162"/>
      <c r="E255" s="162"/>
      <c r="F255" s="162"/>
      <c r="G255" s="162"/>
      <c r="H255" s="162"/>
      <c r="I255" s="162"/>
      <c r="J255" s="161"/>
      <c r="K255" s="162"/>
      <c r="L255" s="73" t="s">
        <v>88</v>
      </c>
      <c r="M255" s="142">
        <v>10000</v>
      </c>
      <c r="N255" s="142"/>
      <c r="O255" s="163">
        <f>O94+O98+O102</f>
        <v>139500</v>
      </c>
      <c r="Q255" s="163">
        <f>Q94+Q98+Q102</f>
        <v>169000</v>
      </c>
    </row>
    <row r="256" spans="2:17" x14ac:dyDescent="0.25">
      <c r="B256" s="161"/>
      <c r="C256" s="161"/>
      <c r="D256" s="162"/>
      <c r="E256" s="162"/>
      <c r="F256" s="162"/>
      <c r="G256" s="162"/>
      <c r="H256" s="162"/>
      <c r="I256" s="162"/>
      <c r="J256" s="161"/>
      <c r="K256" s="162"/>
      <c r="L256" s="77" t="s">
        <v>89</v>
      </c>
      <c r="M256" s="142">
        <v>2130000</v>
      </c>
      <c r="N256" s="142"/>
      <c r="O256" s="163">
        <f>O95+O99+O103</f>
        <v>27900</v>
      </c>
      <c r="Q256" s="163">
        <f>Q95+Q99+Q103</f>
        <v>37000</v>
      </c>
    </row>
    <row r="257" spans="2:17" ht="31.5" x14ac:dyDescent="0.25">
      <c r="B257" s="161"/>
      <c r="C257" s="161"/>
      <c r="D257" s="162"/>
      <c r="E257" s="162"/>
      <c r="F257" s="162"/>
      <c r="G257" s="162"/>
      <c r="H257" s="162"/>
      <c r="I257" s="162"/>
      <c r="J257" s="161"/>
      <c r="K257" s="162"/>
      <c r="L257" s="77" t="s">
        <v>90</v>
      </c>
      <c r="M257" s="142">
        <v>2140000</v>
      </c>
      <c r="N257" s="142"/>
      <c r="O257" s="163">
        <f>O96+O100+O104</f>
        <v>97650</v>
      </c>
      <c r="Q257" s="163">
        <f>Q96+Q100+Q104</f>
        <v>37000</v>
      </c>
    </row>
    <row r="258" spans="2:17" ht="31.5" x14ac:dyDescent="0.25">
      <c r="B258" s="161"/>
      <c r="C258" s="161"/>
      <c r="D258" s="162"/>
      <c r="E258" s="162"/>
      <c r="F258" s="162"/>
      <c r="G258" s="162"/>
      <c r="H258" s="162"/>
      <c r="I258" s="162"/>
      <c r="J258" s="161"/>
      <c r="K258" s="162"/>
      <c r="L258" s="77" t="s">
        <v>91</v>
      </c>
      <c r="M258" s="142">
        <v>2150000</v>
      </c>
      <c r="N258" s="142"/>
      <c r="O258" s="163">
        <f>O97+O101+O105</f>
        <v>13950</v>
      </c>
      <c r="Q258" s="163">
        <f>Q97+Q101+Q105</f>
        <v>37000</v>
      </c>
    </row>
    <row r="259" spans="2:17" x14ac:dyDescent="0.25">
      <c r="K259" s="156"/>
      <c r="L259" s="154"/>
      <c r="M259" s="169"/>
      <c r="N259" s="169"/>
      <c r="O259" s="170"/>
      <c r="Q259" s="170"/>
    </row>
    <row r="260" spans="2:17" x14ac:dyDescent="0.25">
      <c r="B260" s="161"/>
      <c r="C260" s="161"/>
      <c r="D260" s="162"/>
      <c r="E260" s="162"/>
      <c r="F260" s="101">
        <v>99</v>
      </c>
      <c r="G260" s="101" t="s">
        <v>191</v>
      </c>
      <c r="H260" s="105"/>
      <c r="I260" s="101"/>
      <c r="J260" s="100"/>
      <c r="K260" s="101"/>
      <c r="L260" s="100"/>
      <c r="M260" s="101"/>
      <c r="N260" s="101"/>
      <c r="O260" s="102"/>
      <c r="Q260" s="102"/>
    </row>
    <row r="261" spans="2:17" x14ac:dyDescent="0.25">
      <c r="B261" s="161"/>
      <c r="C261" s="161"/>
      <c r="D261" s="162"/>
      <c r="E261" s="162"/>
      <c r="F261" s="101">
        <v>99</v>
      </c>
      <c r="G261" s="101">
        <v>999</v>
      </c>
      <c r="H261" s="105" t="s">
        <v>192</v>
      </c>
      <c r="I261" s="101"/>
      <c r="J261" s="100"/>
      <c r="K261" s="101"/>
      <c r="L261" s="100"/>
      <c r="M261" s="101"/>
      <c r="N261" s="101"/>
      <c r="O261" s="102"/>
      <c r="Q261" s="102"/>
    </row>
    <row r="262" spans="2:17" x14ac:dyDescent="0.25">
      <c r="B262" s="161"/>
      <c r="C262" s="161"/>
      <c r="D262" s="162"/>
      <c r="E262" s="162"/>
      <c r="F262" s="101">
        <v>99</v>
      </c>
      <c r="G262" s="101">
        <v>999</v>
      </c>
      <c r="H262" s="105" t="s">
        <v>193</v>
      </c>
      <c r="I262" s="181" t="s">
        <v>192</v>
      </c>
      <c r="J262" s="181"/>
      <c r="K262" s="181"/>
      <c r="L262" s="181"/>
      <c r="M262" s="101"/>
      <c r="N262" s="101"/>
      <c r="O262" s="102"/>
      <c r="Q262" s="102"/>
    </row>
    <row r="263" spans="2:17" x14ac:dyDescent="0.25">
      <c r="B263" s="161"/>
      <c r="C263" s="161"/>
      <c r="D263" s="162"/>
      <c r="E263" s="162"/>
      <c r="F263" s="101">
        <v>99</v>
      </c>
      <c r="G263" s="101">
        <v>999</v>
      </c>
      <c r="H263" s="105" t="s">
        <v>193</v>
      </c>
      <c r="I263" s="135">
        <v>999</v>
      </c>
      <c r="J263" s="100"/>
      <c r="K263" s="100"/>
      <c r="L263" s="100" t="s">
        <v>192</v>
      </c>
      <c r="M263" s="101" t="s">
        <v>111</v>
      </c>
      <c r="N263" s="101"/>
      <c r="O263" s="102">
        <f>SUM(O264:O267)</f>
        <v>76321</v>
      </c>
      <c r="Q263" s="102">
        <f>SUM(Q264:Q267)</f>
        <v>517000</v>
      </c>
    </row>
    <row r="264" spans="2:17" x14ac:dyDescent="0.25">
      <c r="B264" s="161"/>
      <c r="C264" s="161"/>
      <c r="D264" s="162"/>
      <c r="E264" s="162"/>
      <c r="F264" s="162"/>
      <c r="G264" s="162"/>
      <c r="H264" s="162"/>
      <c r="I264" s="162"/>
      <c r="J264" s="161"/>
      <c r="K264" s="162"/>
      <c r="L264" s="73" t="s">
        <v>88</v>
      </c>
      <c r="M264" s="142">
        <v>10000</v>
      </c>
      <c r="N264" s="142"/>
      <c r="O264" s="163">
        <f>O114</f>
        <v>38160.5</v>
      </c>
      <c r="Q264" s="163">
        <f>Q114</f>
        <v>313000</v>
      </c>
    </row>
    <row r="265" spans="2:17" x14ac:dyDescent="0.25">
      <c r="B265" s="161"/>
      <c r="C265" s="161"/>
      <c r="D265" s="162"/>
      <c r="E265" s="162"/>
      <c r="F265" s="162"/>
      <c r="G265" s="162"/>
      <c r="H265" s="162"/>
      <c r="I265" s="162"/>
      <c r="J265" s="161"/>
      <c r="K265" s="162"/>
      <c r="L265" s="77" t="s">
        <v>89</v>
      </c>
      <c r="M265" s="142">
        <v>2130000</v>
      </c>
      <c r="N265" s="142"/>
      <c r="O265" s="163">
        <f>O115</f>
        <v>7632.1</v>
      </c>
      <c r="Q265" s="163">
        <f>Q115</f>
        <v>68000</v>
      </c>
    </row>
    <row r="266" spans="2:17" ht="31.5" x14ac:dyDescent="0.25">
      <c r="B266" s="161"/>
      <c r="C266" s="161"/>
      <c r="D266" s="162"/>
      <c r="E266" s="162"/>
      <c r="F266" s="162"/>
      <c r="G266" s="162"/>
      <c r="H266" s="162"/>
      <c r="I266" s="162"/>
      <c r="J266" s="161"/>
      <c r="K266" s="162"/>
      <c r="L266" s="77" t="s">
        <v>90</v>
      </c>
      <c r="M266" s="142">
        <v>2140000</v>
      </c>
      <c r="N266" s="142"/>
      <c r="O266" s="163">
        <f>O116</f>
        <v>26712.35</v>
      </c>
      <c r="Q266" s="163">
        <f>Q116</f>
        <v>68000</v>
      </c>
    </row>
    <row r="267" spans="2:17" ht="31.5" x14ac:dyDescent="0.25">
      <c r="B267" s="161"/>
      <c r="C267" s="161"/>
      <c r="D267" s="162"/>
      <c r="E267" s="162"/>
      <c r="F267" s="162"/>
      <c r="G267" s="162"/>
      <c r="H267" s="162"/>
      <c r="I267" s="162"/>
      <c r="J267" s="161"/>
      <c r="K267" s="162"/>
      <c r="L267" s="77" t="s">
        <v>91</v>
      </c>
      <c r="M267" s="142">
        <v>2150000</v>
      </c>
      <c r="N267" s="142"/>
      <c r="O267" s="163">
        <f>O117</f>
        <v>3816.05</v>
      </c>
      <c r="Q267" s="163">
        <f>Q117</f>
        <v>68000</v>
      </c>
    </row>
    <row r="268" spans="2:17" x14ac:dyDescent="0.25">
      <c r="B268" s="161"/>
      <c r="C268" s="161"/>
      <c r="D268" s="162"/>
      <c r="E268" s="162"/>
      <c r="F268" s="162"/>
      <c r="G268" s="162"/>
      <c r="H268" s="162"/>
      <c r="I268" s="162"/>
      <c r="J268" s="161"/>
      <c r="K268" s="162"/>
      <c r="L268" s="77"/>
      <c r="M268" s="142"/>
      <c r="N268" s="142"/>
      <c r="O268" s="163"/>
      <c r="Q268" s="163"/>
    </row>
    <row r="269" spans="2:17" x14ac:dyDescent="0.25">
      <c r="B269" s="100" t="s">
        <v>103</v>
      </c>
      <c r="C269" s="100"/>
      <c r="D269" s="101"/>
      <c r="E269" s="101"/>
      <c r="F269" s="101"/>
      <c r="G269" s="101"/>
      <c r="H269" s="101"/>
      <c r="I269" s="101"/>
      <c r="J269" s="100"/>
      <c r="K269" s="101"/>
      <c r="L269" s="100" t="s">
        <v>222</v>
      </c>
      <c r="M269" s="101"/>
      <c r="N269" s="101"/>
      <c r="O269" s="102">
        <f>SUM(O270:O273)</f>
        <v>5333221</v>
      </c>
      <c r="Q269" s="102">
        <f>SUM(Q270:Q273)</f>
        <v>7790999.998333334</v>
      </c>
    </row>
    <row r="270" spans="2:17" x14ac:dyDescent="0.25">
      <c r="B270" s="161"/>
      <c r="C270" s="161"/>
      <c r="D270" s="162"/>
      <c r="E270" s="162"/>
      <c r="F270" s="162"/>
      <c r="G270" s="162"/>
      <c r="H270" s="162"/>
      <c r="I270" s="162"/>
      <c r="J270" s="161"/>
      <c r="K270" s="162"/>
      <c r="L270" s="73" t="s">
        <v>88</v>
      </c>
      <c r="M270" s="142">
        <v>10000</v>
      </c>
      <c r="N270" s="142"/>
      <c r="O270" s="113">
        <f>O246+O255+O264</f>
        <v>2666610.5</v>
      </c>
      <c r="Q270" s="113">
        <f>Q246+Q255+Q264</f>
        <v>4847999.9989583334</v>
      </c>
    </row>
    <row r="271" spans="2:17" x14ac:dyDescent="0.25">
      <c r="B271" s="161"/>
      <c r="C271" s="161"/>
      <c r="D271" s="162"/>
      <c r="E271" s="162"/>
      <c r="F271" s="162"/>
      <c r="G271" s="162"/>
      <c r="H271" s="162"/>
      <c r="I271" s="162"/>
      <c r="J271" s="161"/>
      <c r="K271" s="162"/>
      <c r="L271" s="77" t="s">
        <v>89</v>
      </c>
      <c r="M271" s="142">
        <v>2130000</v>
      </c>
      <c r="N271" s="142"/>
      <c r="O271" s="113">
        <f>O247+O256+O265</f>
        <v>533322.1</v>
      </c>
      <c r="Q271" s="113">
        <f>Q247+Q256+Q265</f>
        <v>980999.99979166663</v>
      </c>
    </row>
    <row r="272" spans="2:17" ht="31.5" x14ac:dyDescent="0.25">
      <c r="B272" s="100"/>
      <c r="C272" s="100"/>
      <c r="D272" s="101"/>
      <c r="E272" s="101"/>
      <c r="F272" s="101"/>
      <c r="G272" s="101"/>
      <c r="H272" s="101"/>
      <c r="I272" s="101"/>
      <c r="J272" s="100"/>
      <c r="K272" s="101"/>
      <c r="L272" s="77" t="s">
        <v>90</v>
      </c>
      <c r="M272" s="142">
        <v>2140000</v>
      </c>
      <c r="N272" s="142"/>
      <c r="O272" s="113">
        <f>O248+O257+O266</f>
        <v>1866627.35</v>
      </c>
      <c r="Q272" s="113">
        <f>Q248+Q257+Q266</f>
        <v>980999.99979166663</v>
      </c>
    </row>
    <row r="273" spans="2:17" ht="31.5" x14ac:dyDescent="0.25">
      <c r="B273" s="100"/>
      <c r="C273" s="100"/>
      <c r="D273" s="101"/>
      <c r="E273" s="101"/>
      <c r="F273" s="101"/>
      <c r="G273" s="101"/>
      <c r="H273" s="101"/>
      <c r="I273" s="101"/>
      <c r="J273" s="100"/>
      <c r="K273" s="101"/>
      <c r="L273" s="77" t="s">
        <v>91</v>
      </c>
      <c r="M273" s="142">
        <v>2150000</v>
      </c>
      <c r="N273" s="142"/>
      <c r="O273" s="113">
        <f>O249+O258+O267</f>
        <v>266661.05</v>
      </c>
      <c r="Q273" s="113">
        <f>Q249+Q258+Q267</f>
        <v>980999.99979166663</v>
      </c>
    </row>
    <row r="274" spans="2:17" x14ac:dyDescent="0.25">
      <c r="K274" s="156"/>
      <c r="L274" s="154"/>
      <c r="M274" s="169"/>
      <c r="N274" s="169"/>
      <c r="O274" s="170"/>
      <c r="Q274" s="170"/>
    </row>
    <row r="275" spans="2:17" x14ac:dyDescent="0.25">
      <c r="B275" s="100" t="s">
        <v>199</v>
      </c>
      <c r="C275" s="100"/>
      <c r="D275" s="101"/>
      <c r="E275" s="101"/>
      <c r="F275" s="101"/>
      <c r="G275" s="101"/>
      <c r="H275" s="101"/>
      <c r="I275" s="101"/>
      <c r="J275" s="100"/>
      <c r="K275" s="101"/>
      <c r="L275" s="100"/>
      <c r="M275" s="101"/>
      <c r="N275" s="101"/>
      <c r="O275" s="102"/>
      <c r="Q275" s="102"/>
    </row>
    <row r="276" spans="2:17" x14ac:dyDescent="0.25">
      <c r="B276" s="103"/>
      <c r="C276" s="100"/>
      <c r="D276" s="104"/>
      <c r="E276" s="104"/>
      <c r="F276" s="101">
        <v>10</v>
      </c>
      <c r="G276" s="101" t="s">
        <v>200</v>
      </c>
      <c r="H276" s="105"/>
      <c r="I276" s="101"/>
      <c r="J276" s="100"/>
      <c r="K276" s="101"/>
      <c r="L276" s="100"/>
      <c r="M276" s="101"/>
      <c r="N276" s="101"/>
      <c r="O276" s="102"/>
      <c r="Q276" s="102"/>
    </row>
    <row r="277" spans="2:17" x14ac:dyDescent="0.25">
      <c r="B277" s="103"/>
      <c r="C277" s="100"/>
      <c r="D277" s="104"/>
      <c r="E277" s="104"/>
      <c r="F277" s="101">
        <v>10</v>
      </c>
      <c r="G277" s="101">
        <v>301</v>
      </c>
      <c r="H277" s="105" t="s">
        <v>201</v>
      </c>
      <c r="I277" s="101"/>
      <c r="J277" s="100"/>
      <c r="K277" s="101"/>
      <c r="L277" s="100"/>
      <c r="M277" s="101"/>
      <c r="N277" s="101"/>
      <c r="O277" s="102"/>
      <c r="Q277" s="102"/>
    </row>
    <row r="278" spans="2:17" x14ac:dyDescent="0.25">
      <c r="B278" s="103"/>
      <c r="C278" s="100"/>
      <c r="D278" s="104"/>
      <c r="E278" s="104"/>
      <c r="F278" s="101">
        <v>10</v>
      </c>
      <c r="G278" s="101">
        <v>301</v>
      </c>
      <c r="H278" s="105" t="s">
        <v>202</v>
      </c>
      <c r="I278" s="178" t="s">
        <v>203</v>
      </c>
      <c r="J278" s="179"/>
      <c r="K278" s="179"/>
      <c r="L278" s="180"/>
      <c r="M278" s="101"/>
      <c r="N278" s="101"/>
      <c r="O278" s="102"/>
      <c r="Q278" s="102"/>
    </row>
    <row r="279" spans="2:17" x14ac:dyDescent="0.25">
      <c r="B279" s="103"/>
      <c r="C279" s="100"/>
      <c r="D279" s="104"/>
      <c r="E279" s="104"/>
      <c r="F279" s="101">
        <v>10</v>
      </c>
      <c r="G279" s="101">
        <v>301</v>
      </c>
      <c r="H279" s="105" t="s">
        <v>202</v>
      </c>
      <c r="I279" s="135">
        <v>2002</v>
      </c>
      <c r="J279" s="100"/>
      <c r="K279" s="101"/>
      <c r="L279" s="100" t="s">
        <v>204</v>
      </c>
      <c r="M279" s="101" t="s">
        <v>111</v>
      </c>
      <c r="N279" s="101"/>
      <c r="O279" s="102">
        <f>SUM(O280:O283)</f>
        <v>2189000</v>
      </c>
      <c r="Q279" s="102">
        <f>SUM(Q280:Q283)</f>
        <v>2200000</v>
      </c>
    </row>
    <row r="280" spans="2:17" x14ac:dyDescent="0.25">
      <c r="B280" s="161"/>
      <c r="C280" s="161"/>
      <c r="D280" s="162"/>
      <c r="E280" s="162"/>
      <c r="F280" s="162"/>
      <c r="G280" s="162"/>
      <c r="H280" s="162"/>
      <c r="I280" s="162"/>
      <c r="J280" s="161"/>
      <c r="K280" s="162"/>
      <c r="L280" s="73" t="s">
        <v>88</v>
      </c>
      <c r="M280" s="142">
        <v>10000</v>
      </c>
      <c r="N280" s="142"/>
      <c r="O280" s="163">
        <f>O126+O130+O134</f>
        <v>1094500</v>
      </c>
      <c r="Q280" s="163">
        <f>Q126+Q130+Q134</f>
        <v>1375000</v>
      </c>
    </row>
    <row r="281" spans="2:17" x14ac:dyDescent="0.25">
      <c r="B281" s="161"/>
      <c r="C281" s="161"/>
      <c r="D281" s="162"/>
      <c r="E281" s="162"/>
      <c r="F281" s="162"/>
      <c r="G281" s="162"/>
      <c r="H281" s="162"/>
      <c r="I281" s="162"/>
      <c r="J281" s="161"/>
      <c r="K281" s="162"/>
      <c r="L281" s="77" t="s">
        <v>89</v>
      </c>
      <c r="M281" s="142">
        <v>2130000</v>
      </c>
      <c r="N281" s="142"/>
      <c r="O281" s="163">
        <f t="shared" ref="O281:Q283" si="0">O127+O131+O135</f>
        <v>218900</v>
      </c>
      <c r="Q281" s="163">
        <f t="shared" si="0"/>
        <v>275000</v>
      </c>
    </row>
    <row r="282" spans="2:17" ht="31.5" x14ac:dyDescent="0.25">
      <c r="B282" s="161"/>
      <c r="C282" s="161"/>
      <c r="D282" s="162"/>
      <c r="E282" s="162"/>
      <c r="F282" s="162"/>
      <c r="G282" s="162"/>
      <c r="H282" s="162"/>
      <c r="I282" s="162"/>
      <c r="J282" s="161"/>
      <c r="K282" s="162"/>
      <c r="L282" s="77" t="s">
        <v>90</v>
      </c>
      <c r="M282" s="142">
        <v>2140000</v>
      </c>
      <c r="N282" s="142"/>
      <c r="O282" s="163">
        <f t="shared" si="0"/>
        <v>766150</v>
      </c>
      <c r="Q282" s="163">
        <f t="shared" si="0"/>
        <v>275000</v>
      </c>
    </row>
    <row r="283" spans="2:17" ht="31.5" x14ac:dyDescent="0.25">
      <c r="B283" s="161"/>
      <c r="C283" s="161"/>
      <c r="D283" s="162"/>
      <c r="E283" s="162"/>
      <c r="F283" s="162"/>
      <c r="G283" s="162"/>
      <c r="H283" s="162"/>
      <c r="I283" s="162"/>
      <c r="J283" s="161"/>
      <c r="K283" s="162"/>
      <c r="L283" s="77" t="s">
        <v>91</v>
      </c>
      <c r="M283" s="142">
        <v>2150000</v>
      </c>
      <c r="N283" s="142"/>
      <c r="O283" s="163">
        <f t="shared" si="0"/>
        <v>109450</v>
      </c>
      <c r="Q283" s="163">
        <f t="shared" si="0"/>
        <v>275000</v>
      </c>
    </row>
    <row r="285" spans="2:17" x14ac:dyDescent="0.25">
      <c r="B285" s="100" t="s">
        <v>102</v>
      </c>
      <c r="C285" s="100"/>
      <c r="D285" s="101"/>
      <c r="E285" s="101"/>
      <c r="F285" s="101"/>
      <c r="G285" s="101"/>
      <c r="H285" s="101"/>
      <c r="I285" s="101"/>
      <c r="J285" s="100"/>
      <c r="K285" s="101"/>
      <c r="L285" s="100" t="s">
        <v>223</v>
      </c>
      <c r="M285" s="101" t="s">
        <v>111</v>
      </c>
      <c r="N285" s="101"/>
      <c r="O285" s="102">
        <f>SUM(O286:O289)</f>
        <v>7522220.9999999991</v>
      </c>
      <c r="Q285" s="102">
        <f>SUM(Q286:Q289)</f>
        <v>9990999.9983333331</v>
      </c>
    </row>
    <row r="286" spans="2:17" x14ac:dyDescent="0.25">
      <c r="B286" s="161"/>
      <c r="C286" s="161"/>
      <c r="D286" s="162"/>
      <c r="E286" s="162"/>
      <c r="F286" s="162"/>
      <c r="G286" s="162"/>
      <c r="H286" s="162"/>
      <c r="I286" s="162"/>
      <c r="J286" s="161"/>
      <c r="K286" s="162"/>
      <c r="L286" s="73" t="s">
        <v>88</v>
      </c>
      <c r="M286" s="142">
        <v>10000</v>
      </c>
      <c r="N286" s="142"/>
      <c r="O286" s="163">
        <f>O270+O280</f>
        <v>3761110.5</v>
      </c>
      <c r="Q286" s="163">
        <f>Q270+Q280</f>
        <v>6222999.9989583334</v>
      </c>
    </row>
    <row r="287" spans="2:17" x14ac:dyDescent="0.25">
      <c r="B287" s="161"/>
      <c r="C287" s="161"/>
      <c r="D287" s="162"/>
      <c r="E287" s="162"/>
      <c r="F287" s="162"/>
      <c r="G287" s="162"/>
      <c r="H287" s="162"/>
      <c r="I287" s="162"/>
      <c r="J287" s="161"/>
      <c r="K287" s="162"/>
      <c r="L287" s="77" t="s">
        <v>89</v>
      </c>
      <c r="M287" s="142">
        <v>2130000</v>
      </c>
      <c r="N287" s="142"/>
      <c r="O287" s="163">
        <f>O271+O281</f>
        <v>752222.1</v>
      </c>
      <c r="Q287" s="163">
        <f>Q271+Q281</f>
        <v>1255999.9997916666</v>
      </c>
    </row>
    <row r="288" spans="2:17" ht="31.5" x14ac:dyDescent="0.25">
      <c r="B288" s="161"/>
      <c r="C288" s="161"/>
      <c r="D288" s="162"/>
      <c r="E288" s="162"/>
      <c r="F288" s="162"/>
      <c r="G288" s="162"/>
      <c r="H288" s="162"/>
      <c r="I288" s="162"/>
      <c r="J288" s="161"/>
      <c r="K288" s="162"/>
      <c r="L288" s="77" t="s">
        <v>90</v>
      </c>
      <c r="M288" s="142">
        <v>2140000</v>
      </c>
      <c r="N288" s="142"/>
      <c r="O288" s="163">
        <f>O272+O282</f>
        <v>2632777.35</v>
      </c>
      <c r="Q288" s="163">
        <f>Q272+Q282</f>
        <v>1255999.9997916666</v>
      </c>
    </row>
    <row r="289" spans="2:17" ht="31.5" x14ac:dyDescent="0.25">
      <c r="B289" s="161"/>
      <c r="C289" s="161"/>
      <c r="D289" s="162"/>
      <c r="E289" s="162"/>
      <c r="F289" s="162"/>
      <c r="G289" s="162"/>
      <c r="H289" s="162"/>
      <c r="I289" s="162"/>
      <c r="J289" s="161"/>
      <c r="K289" s="162"/>
      <c r="L289" s="77" t="s">
        <v>91</v>
      </c>
      <c r="M289" s="142">
        <v>2150000</v>
      </c>
      <c r="N289" s="142"/>
      <c r="O289" s="163">
        <f>O273+O283</f>
        <v>376111.05</v>
      </c>
      <c r="Q289" s="163">
        <f>Q273+Q283</f>
        <v>1255999.9997916666</v>
      </c>
    </row>
  </sheetData>
  <mergeCells count="15">
    <mergeCell ref="I149:L149"/>
    <mergeCell ref="B1:O3"/>
    <mergeCell ref="I12:L12"/>
    <mergeCell ref="I92:L92"/>
    <mergeCell ref="I112:L112"/>
    <mergeCell ref="I124:L124"/>
    <mergeCell ref="I253:L253"/>
    <mergeCell ref="I262:L262"/>
    <mergeCell ref="I278:L278"/>
    <mergeCell ref="I175:L175"/>
    <mergeCell ref="I186:L186"/>
    <mergeCell ref="I195:L195"/>
    <mergeCell ref="I211:L211"/>
    <mergeCell ref="I219:L219"/>
    <mergeCell ref="I244:L244"/>
  </mergeCells>
  <pageMargins left="0.511811024" right="0.511811024" top="0.78740157499999996" bottom="0.78740157499999996" header="0.31496062000000002" footer="0.31496062000000002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Receita</vt:lpstr>
      <vt:lpstr>Despesa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Henrique Oliveira</dc:creator>
  <cp:lastModifiedBy>Gabriela Ramos</cp:lastModifiedBy>
  <cp:lastPrinted>2021-09-30T19:50:08Z</cp:lastPrinted>
  <dcterms:created xsi:type="dcterms:W3CDTF">2021-09-30T19:22:48Z</dcterms:created>
  <dcterms:modified xsi:type="dcterms:W3CDTF">2021-09-30T19:52:30Z</dcterms:modified>
</cp:coreProperties>
</file>